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BS  " sheetId="1" r:id="rId1"/>
    <sheet name="Consol IS" sheetId="2" r:id="rId2"/>
    <sheet name="Consol Equity" sheetId="3" r:id="rId3"/>
    <sheet name="CashFlow" sheetId="4" r:id="rId4"/>
    <sheet name="Notes" sheetId="5" r:id="rId5"/>
  </sheets>
  <externalReferences>
    <externalReference r:id="rId8"/>
  </externalReferences>
  <definedNames>
    <definedName name="_xlnm.Print_Titles" localSheetId="4">'Notes'!$2:$6</definedName>
  </definedNames>
  <calcPr calcMode="autoNoTable" fullCalcOnLoad="1" iterate="1" iterateCount="1" iterateDelta="0"/>
</workbook>
</file>

<file path=xl/sharedStrings.xml><?xml version="1.0" encoding="utf-8"?>
<sst xmlns="http://schemas.openxmlformats.org/spreadsheetml/2006/main" count="346" uniqueCount="265">
  <si>
    <t>JHM CONSOLIDATION BERHAD</t>
  </si>
  <si>
    <t>CURRENT ASSETS</t>
  </si>
  <si>
    <t>Inventories</t>
  </si>
  <si>
    <t>Trade receivables</t>
  </si>
  <si>
    <t>Other receivables,deposits and prepayments</t>
  </si>
  <si>
    <t>Tax recoverables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</si>
  <si>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</si>
  <si>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</si>
  <si>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</si>
  <si>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</si>
  <si>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</si>
  <si>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</si>
  <si>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</si>
  <si>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</si>
  <si>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</si>
  <si>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</si>
  <si>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</si>
  <si>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</si>
  <si>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</si>
  <si>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Acquisition of subsidiary companies</t>
  </si>
  <si>
    <t>Public issue</t>
  </si>
  <si>
    <t>Net profit for the period</t>
  </si>
  <si>
    <t>Notes :</t>
  </si>
  <si>
    <t>SELECTED EXPLANATORY NOTES</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</si>
  <si>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</si>
  <si>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</si>
  <si>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</si>
  <si>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</si>
  <si>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</si>
  <si>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</si>
  <si>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</si>
  <si>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</si>
  <si>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</si>
  <si>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</si>
  <si>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Issuance or repayment of debt/equity securities</t>
  </si>
  <si>
    <t>Number of</t>
  </si>
  <si>
    <t>7.</t>
  </si>
  <si>
    <t>Dividends</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</si>
  <si>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</si>
  <si>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</si>
  <si>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</si>
  <si>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</si>
  <si>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</si>
  <si>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</si>
  <si>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</si>
  <si>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</si>
  <si>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</si>
  <si>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</si>
  <si>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</si>
  <si>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</si>
  <si>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</si>
  <si>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</si>
  <si>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</si>
  <si>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</si>
  <si>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</si>
  <si>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The outstanding capital commitments at the end of the current quarter is as follows :</t>
  </si>
  <si>
    <t>Purchase of property, plant and equipment</t>
  </si>
  <si>
    <t>14.</t>
  </si>
  <si>
    <t xml:space="preserve">Review Of Performance </t>
  </si>
  <si>
    <t>15.</t>
  </si>
  <si>
    <t>16.</t>
  </si>
  <si>
    <t xml:space="preserve">Commentary Of Prospects </t>
  </si>
  <si>
    <t>17.</t>
  </si>
  <si>
    <t>18.</t>
  </si>
  <si>
    <t>Current Year</t>
  </si>
  <si>
    <t>Quarter</t>
  </si>
  <si>
    <t>To Date</t>
  </si>
  <si>
    <t>Taxation comprise the following :</t>
  </si>
  <si>
    <t>Based on results for the period</t>
  </si>
  <si>
    <t>- Current taxation</t>
  </si>
  <si>
    <t>Tax expense</t>
  </si>
  <si>
    <t>Reconciliation of statutory tax rate to effective tax rate :</t>
  </si>
  <si>
    <t>Expenses not deductible for tax purposes</t>
  </si>
  <si>
    <t>Utilisation of reinvestment allowance</t>
  </si>
  <si>
    <t>Reduced tax rate on first RM500,000 chargeable income</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</si>
  <si>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</si>
  <si>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</si>
  <si>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</si>
  <si>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</si>
  <si>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</si>
  <si>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</si>
  <si>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</si>
  <si>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</si>
  <si>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</si>
  <si>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</si>
  <si>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</si>
  <si>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</si>
  <si>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</si>
  <si>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Net profit for the period (RM'000)</t>
  </si>
  <si>
    <t>Individual Quarter</t>
  </si>
  <si>
    <t>Preceding Year</t>
  </si>
  <si>
    <t>Corresponding</t>
  </si>
  <si>
    <t>Cumulative Quarter</t>
  </si>
  <si>
    <t>Notes:</t>
  </si>
  <si>
    <t>Diluted earnings per share (sen)</t>
  </si>
  <si>
    <t>Profit for the period</t>
  </si>
  <si>
    <t xml:space="preserve">Taxation           </t>
  </si>
  <si>
    <t>Finance costs</t>
  </si>
  <si>
    <t>Operating profit</t>
  </si>
  <si>
    <t>Administrative expenses</t>
  </si>
  <si>
    <t>Other operating income</t>
  </si>
  <si>
    <t>Gross profit</t>
  </si>
  <si>
    <t>Cost of sales</t>
  </si>
  <si>
    <t>Revenue</t>
  </si>
  <si>
    <t>Working capital</t>
  </si>
  <si>
    <t>Estimated listing expenses</t>
  </si>
  <si>
    <t xml:space="preserve">Cash and bank balances </t>
  </si>
  <si>
    <t>Company No. 686148-A</t>
  </si>
  <si>
    <t>Machinery &amp; equipment</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</si>
  <si>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</si>
  <si>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</si>
  <si>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</si>
  <si>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</si>
  <si>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</si>
  <si>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</si>
  <si>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</si>
  <si>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</si>
  <si>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</si>
  <si>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</si>
  <si>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</si>
  <si>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Directors' account</t>
  </si>
  <si>
    <t>Net cash from financing activities</t>
  </si>
  <si>
    <t>Net increase/(decrease) in cash and cash equivalents</t>
  </si>
  <si>
    <t>Cash and cash equivalents at beginning</t>
  </si>
  <si>
    <t>Cash and cash equivalents at end</t>
  </si>
  <si>
    <t xml:space="preserve">As At End </t>
  </si>
  <si>
    <t xml:space="preserve">Of Current </t>
  </si>
  <si>
    <t>Financial Year</t>
  </si>
  <si>
    <t>End</t>
  </si>
  <si>
    <t>N/A</t>
  </si>
  <si>
    <t xml:space="preserve">Basis Of Calculation Of Earnings Per Share </t>
  </si>
  <si>
    <t>shares of RM0.10 each in issue ('000)</t>
  </si>
  <si>
    <t>Status of utilisation of Proceeds</t>
  </si>
  <si>
    <t>Balance as at 1 January 2006</t>
  </si>
  <si>
    <t>Weighted average number of ordinary</t>
  </si>
  <si>
    <t>Basic Earnings Per Share based on</t>
  </si>
  <si>
    <t xml:space="preserve">   weighted average number of ordinary shares</t>
  </si>
  <si>
    <t>The basic earnings per share for the quarter and cumulative year to date are computed as follow:</t>
  </si>
  <si>
    <t xml:space="preserve">   of RM0.10 each in issue (sen)</t>
  </si>
  <si>
    <t>*</t>
  </si>
  <si>
    <t>Premium</t>
  </si>
  <si>
    <t>--- Non distributable---</t>
  </si>
  <si>
    <t>Segmental information is presented in respect of the Group's business segments.</t>
  </si>
  <si>
    <t>The Group comprises the following main business segments :</t>
  </si>
  <si>
    <t>Revenue from external customers</t>
  </si>
  <si>
    <t>Inter-segment revenue</t>
  </si>
  <si>
    <t>Total revenue</t>
  </si>
  <si>
    <t>Segment results</t>
  </si>
  <si>
    <t>Interest expense</t>
  </si>
  <si>
    <t>Motor Products</t>
  </si>
  <si>
    <t>Current Year To Date</t>
  </si>
  <si>
    <t>Other Electronic Components</t>
  </si>
  <si>
    <t xml:space="preserve">       N/A - Not Applicable</t>
  </si>
  <si>
    <t>Short-term deposits with a licensed bank</t>
  </si>
  <si>
    <t>Listing expenses</t>
  </si>
  <si>
    <t>Proceeds from disposal of property,plant and equipment</t>
  </si>
  <si>
    <t>Cash and cash equivalent comprise:</t>
  </si>
  <si>
    <t>Current Quarter</t>
  </si>
  <si>
    <t>- Deferred tax</t>
  </si>
  <si>
    <t>Current Year Quarter</t>
  </si>
  <si>
    <t>Balance</t>
  </si>
  <si>
    <t>Expected time frame for utilisation</t>
  </si>
  <si>
    <t>End 2007</t>
  </si>
  <si>
    <t>End 2006</t>
  </si>
  <si>
    <t>Interest income</t>
  </si>
  <si>
    <t>Changes In The Composition of The Group</t>
  </si>
  <si>
    <t>Authorised and contracted but not provided for :</t>
  </si>
  <si>
    <t>Preceding Quarter</t>
  </si>
  <si>
    <t>Utilisation of Initial Public Offering proceeds.</t>
  </si>
  <si>
    <t>Hire purchase payables - Secured</t>
  </si>
  <si>
    <t>Litigation</t>
  </si>
  <si>
    <t>Total Amount of  Proceeds</t>
  </si>
  <si>
    <t>26.</t>
  </si>
  <si>
    <t>Basic earnings per share attributable to 
equity holders of the parent based on weighted average number of shares in issue (sen)</t>
  </si>
  <si>
    <t>-Non cash items</t>
  </si>
  <si>
    <t xml:space="preserve"> End 2006 </t>
  </si>
  <si>
    <t xml:space="preserve"> 159 #</t>
  </si>
  <si>
    <t>Note : #  The unutilised balance from the listing expenses has been utilised for working capital</t>
  </si>
  <si>
    <t>31.12.06</t>
  </si>
  <si>
    <t>Balance as at 31 December 2006</t>
  </si>
  <si>
    <t>Dividend</t>
  </si>
  <si>
    <t>-Interest expense</t>
  </si>
  <si>
    <t>-Interest income</t>
  </si>
  <si>
    <t>Proceeds from borrowings</t>
  </si>
  <si>
    <t>Underprovision in prior period</t>
  </si>
  <si>
    <t>-Income tax</t>
  </si>
  <si>
    <t>-Deferred tax</t>
  </si>
  <si>
    <t>Under/(Overprovision) in prior years</t>
  </si>
  <si>
    <t xml:space="preserve">Comment on material change in profit before taxation with preceding quarter </t>
  </si>
  <si>
    <t>Sales of Unquoted Investments / Properties</t>
  </si>
  <si>
    <t>Cash generated from operations</t>
  </si>
  <si>
    <t>Payment of hire purchase payables</t>
  </si>
  <si>
    <t>Dividends paid</t>
  </si>
  <si>
    <t>Proceeds from issuance of shares</t>
  </si>
  <si>
    <t>ASSETS</t>
  </si>
  <si>
    <t>Non-current assets</t>
  </si>
  <si>
    <t>TOTAL ASSETS</t>
  </si>
  <si>
    <t>EQUITY AND LIABILITIES</t>
  </si>
  <si>
    <t>Share capital</t>
  </si>
  <si>
    <t>Share premium</t>
  </si>
  <si>
    <t>Retained Profit</t>
  </si>
  <si>
    <t>Total equity</t>
  </si>
  <si>
    <t>Non-current liabilities</t>
  </si>
  <si>
    <t>Deferred tax liabilities</t>
  </si>
  <si>
    <t>Hire purchase payables</t>
  </si>
  <si>
    <t>TOTAL EQUITY AND LIABILITIES</t>
  </si>
  <si>
    <t>Holding Company expenses</t>
  </si>
  <si>
    <t>Research &amp; Development expenses</t>
  </si>
  <si>
    <t>(159) #</t>
  </si>
  <si>
    <t>31.03.07</t>
  </si>
  <si>
    <t>Unaudited</t>
  </si>
  <si>
    <t xml:space="preserve">Audited </t>
  </si>
  <si>
    <t xml:space="preserve"> As At Preceding </t>
  </si>
  <si>
    <t xml:space="preserve">Cash and cash equivalents </t>
  </si>
  <si>
    <t>Development costs</t>
  </si>
  <si>
    <t>Amount due to a director</t>
  </si>
  <si>
    <t>Total libilities</t>
  </si>
  <si>
    <t>Net cash from operating activities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</si>
  <si>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</si>
  <si>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</si>
  <si>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</si>
  <si>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</si>
  <si>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</si>
  <si>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</si>
  <si>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</si>
  <si>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CONDENSED CONSOLIDATED BALANCE SHEET AS AT 30 JUNE 2007</t>
  </si>
  <si>
    <t>30.06.07</t>
  </si>
  <si>
    <t>30.06.06</t>
  </si>
  <si>
    <t/>
  </si>
  <si>
    <t>FOR THE SECOND QUARTER ENDED 30 JUNE 2007</t>
  </si>
  <si>
    <t>Second Quarter ended</t>
  </si>
  <si>
    <t>30 June 2007</t>
  </si>
  <si>
    <t>Balance as at 30 June 2007</t>
  </si>
  <si>
    <t>As at 30 June 2007, the status of utilisation of the proceeds raised from its Initial Public Offering are as follows:-</t>
  </si>
  <si>
    <t>Utilised as at 30.06.07</t>
  </si>
  <si>
    <t>Particulars of the Group's borrowings denominated in Ringgit Malaysia as at 30 June 2007 are as follow:-</t>
  </si>
  <si>
    <t>Reserve on consolidation written off</t>
  </si>
  <si>
    <t>Pre-acquisition profits</t>
  </si>
  <si>
    <t xml:space="preserve">Preceding Year </t>
  </si>
  <si>
    <t>-Reserve on consolidation written off</t>
  </si>
  <si>
    <t>-Pre-acquisition profit</t>
  </si>
  <si>
    <t>Margin deposits with licensed bank</t>
  </si>
  <si>
    <t>Cash flow on acquisition of subsidiary companies,</t>
  </si>
  <si>
    <t xml:space="preserve">     net of cash acquired</t>
  </si>
  <si>
    <t>Proceeds from shares issued to public</t>
  </si>
  <si>
    <t>#</t>
  </si>
  <si>
    <t>#           Represents RM2</t>
  </si>
  <si>
    <t>Period</t>
  </si>
  <si>
    <t>Preceding Year Corresponding Quarter</t>
  </si>
  <si>
    <t>Preceding Year Corresponding Period</t>
  </si>
  <si>
    <t>CUMULATIVE QUARTER</t>
  </si>
  <si>
    <t>INDIVIDUAL QUARTER</t>
  </si>
  <si>
    <t xml:space="preserve"> Current Year to date</t>
  </si>
  <si>
    <t xml:space="preserve"> Current Year   Quarter</t>
  </si>
  <si>
    <t>*      Represents 2 shares of RM1.00 each</t>
  </si>
  <si>
    <t>Bonus issue of shares #</t>
  </si>
  <si>
    <t>Corresponding Period To Date</t>
  </si>
  <si>
    <t>Current Year           To Date</t>
  </si>
  <si>
    <t>Payment of listing expenses</t>
  </si>
  <si>
    <t>Cumulative Quarter Ended 30.06.07</t>
  </si>
  <si>
    <t xml:space="preserve">Holding Company's Interest Income </t>
  </si>
  <si>
    <t>Interest income in subsidiaries</t>
  </si>
  <si>
    <t xml:space="preserve">Cumulative Quarter Ended </t>
  </si>
  <si>
    <t>PBT margin</t>
  </si>
  <si>
    <t>Taxation of profit before taxation at Malaysian statutory tax rate of 27%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</si>
</sst>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s>
  <fonts count="14">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8"/>
      <name val="Times New Roman"/>
      <family val="1"/>
    </font>
    <font>
      <sz val="10"/>
      <color indexed="10"/>
      <name val="Times New Roman"/>
      <family val="1"/>
    </font>
    <font>
      <b/>
      <sz val="8"/>
      <name val="Times New Roman"/>
      <family val="1"/>
    </font>
    <font>
      <i/>
      <sz val="10"/>
      <name val="Times New Roman"/>
      <family val="1"/>
    </font>
    <font>
      <sz val="9"/>
      <name val="Times New Roman"/>
      <family val="1"/>
    </font>
    <font>
      <b/>
      <i/>
      <sz val="10"/>
      <name val="Times New Roman"/>
      <family val="1"/>
    </font>
    <font>
      <b/>
      <sz val="9"/>
      <name val="Times New Roman"/>
      <family val="1"/>
    </font>
    <font>
      <b/>
      <sz val="12"/>
      <name val="Times New Roman"/>
      <family val="1"/>
    </font>
    <font>
      <b/>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15" applyNumberFormat="1" applyFont="1" applyFill="1" applyAlignment="1">
      <alignment/>
    </xf>
    <xf numFmtId="0" fontId="2" fillId="0" borderId="0" xfId="0" applyFont="1" applyFill="1" applyAlignment="1">
      <alignment/>
    </xf>
    <xf numFmtId="173" fontId="2" fillId="0" borderId="0" xfId="15" applyNumberFormat="1"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173" fontId="2" fillId="0" borderId="0" xfId="15" applyNumberFormat="1" applyFont="1" applyFill="1" applyAlignment="1">
      <alignment horizontal="right"/>
    </xf>
    <xf numFmtId="173" fontId="2" fillId="0" borderId="0" xfId="15" applyNumberFormat="1" applyFont="1" applyFill="1" applyBorder="1" applyAlignment="1">
      <alignment/>
    </xf>
    <xf numFmtId="173" fontId="2" fillId="0" borderId="1" xfId="15" applyNumberFormat="1" applyFont="1" applyFill="1" applyBorder="1" applyAlignment="1">
      <alignment/>
    </xf>
    <xf numFmtId="0" fontId="2" fillId="0" borderId="0" xfId="0" applyFont="1" applyAlignment="1">
      <alignment/>
    </xf>
    <xf numFmtId="173" fontId="2" fillId="0" borderId="0" xfId="15"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2" fillId="0" borderId="2"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7"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15" applyNumberFormat="1" applyFont="1" applyFill="1" applyBorder="1" applyAlignment="1">
      <alignment horizontal="center"/>
    </xf>
    <xf numFmtId="173" fontId="2" fillId="0" borderId="2" xfId="15"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9" fillId="0" borderId="0" xfId="0" applyFont="1" applyFill="1" applyAlignment="1">
      <alignment horizontal="center"/>
    </xf>
    <xf numFmtId="41" fontId="9" fillId="0" borderId="3" xfId="0" applyNumberFormat="1" applyFont="1" applyFill="1" applyBorder="1" applyAlignment="1">
      <alignment horizontal="center"/>
    </xf>
    <xf numFmtId="41" fontId="9" fillId="0" borderId="0" xfId="0" applyNumberFormat="1" applyFont="1" applyFill="1" applyBorder="1" applyAlignment="1">
      <alignment horizontal="center"/>
    </xf>
    <xf numFmtId="0" fontId="2" fillId="0" borderId="0" xfId="0" applyFont="1" applyFill="1" applyAlignment="1" quotePrefix="1">
      <alignment/>
    </xf>
    <xf numFmtId="0" fontId="3" fillId="0" borderId="0" xfId="0" applyFont="1" applyFill="1" applyAlignment="1">
      <alignment/>
    </xf>
    <xf numFmtId="15" fontId="2" fillId="0" borderId="0" xfId="0" applyNumberFormat="1" applyFont="1" applyFill="1" applyAlignment="1" quotePrefix="1">
      <alignment horizontal="center"/>
    </xf>
    <xf numFmtId="41" fontId="9" fillId="0" borderId="0" xfId="0" applyNumberFormat="1" applyFont="1" applyFill="1" applyAlignment="1">
      <alignment horizontal="center"/>
    </xf>
    <xf numFmtId="174" fontId="9" fillId="0" borderId="3" xfId="0" applyNumberFormat="1" applyFont="1" applyFill="1" applyBorder="1" applyAlignment="1">
      <alignment horizontal="center"/>
    </xf>
    <xf numFmtId="174" fontId="9" fillId="0" borderId="0" xfId="0" applyNumberFormat="1" applyFont="1" applyFill="1" applyBorder="1" applyAlignment="1">
      <alignment horizontal="center"/>
    </xf>
    <xf numFmtId="15" fontId="10" fillId="0" borderId="0" xfId="0" applyNumberFormat="1" applyFont="1" applyFill="1" applyAlignment="1" quotePrefix="1">
      <alignment horizontal="left"/>
    </xf>
    <xf numFmtId="0" fontId="1" fillId="0" borderId="0" xfId="0" applyFont="1" applyAlignment="1">
      <alignment horizontal="left"/>
    </xf>
    <xf numFmtId="43" fontId="2" fillId="0" borderId="0" xfId="15" applyFont="1" applyFill="1" applyBorder="1" applyAlignment="1">
      <alignment/>
    </xf>
    <xf numFmtId="173" fontId="2" fillId="0" borderId="0" xfId="15" applyNumberFormat="1" applyFont="1" applyAlignment="1">
      <alignment horizontal="center"/>
    </xf>
    <xf numFmtId="0" fontId="2" fillId="0" borderId="0" xfId="0" applyFont="1" applyFill="1" applyAlignment="1">
      <alignment wrapText="1"/>
    </xf>
    <xf numFmtId="41" fontId="1" fillId="0" borderId="0" xfId="0" applyNumberFormat="1" applyFont="1" applyFill="1" applyAlignment="1">
      <alignment/>
    </xf>
    <xf numFmtId="173" fontId="2" fillId="0" borderId="2" xfId="15" applyNumberFormat="1" applyFont="1" applyFill="1" applyBorder="1" applyAlignment="1">
      <alignment/>
    </xf>
    <xf numFmtId="173" fontId="2" fillId="0" borderId="4" xfId="15" applyNumberFormat="1" applyFont="1" applyFill="1" applyBorder="1" applyAlignment="1">
      <alignment/>
    </xf>
    <xf numFmtId="173" fontId="2" fillId="0" borderId="5" xfId="15" applyNumberFormat="1" applyFont="1" applyFill="1" applyBorder="1" applyAlignment="1">
      <alignment/>
    </xf>
    <xf numFmtId="173" fontId="2" fillId="0" borderId="6" xfId="15" applyNumberFormat="1" applyFont="1" applyFill="1" applyBorder="1" applyAlignment="1">
      <alignment/>
    </xf>
    <xf numFmtId="37" fontId="2" fillId="0" borderId="0" xfId="0" applyNumberFormat="1" applyFont="1" applyFill="1" applyAlignment="1">
      <alignment horizontal="left"/>
    </xf>
    <xf numFmtId="41" fontId="2" fillId="0" borderId="2" xfId="0" applyNumberFormat="1" applyFont="1" applyFill="1" applyBorder="1" applyAlignment="1">
      <alignment/>
    </xf>
    <xf numFmtId="41" fontId="2" fillId="0" borderId="2" xfId="0" applyNumberFormat="1" applyFont="1" applyBorder="1" applyAlignment="1">
      <alignment/>
    </xf>
    <xf numFmtId="9" fontId="6" fillId="0" borderId="0" xfId="20" applyFont="1" applyFill="1" applyAlignment="1">
      <alignment/>
    </xf>
    <xf numFmtId="41" fontId="2" fillId="0" borderId="3" xfId="0" applyNumberFormat="1" applyFont="1" applyFill="1" applyBorder="1" applyAlignment="1">
      <alignment/>
    </xf>
    <xf numFmtId="0" fontId="1" fillId="0" borderId="0" xfId="0" applyFont="1" applyFill="1" applyAlignment="1">
      <alignment horizontal="center"/>
    </xf>
    <xf numFmtId="0" fontId="11" fillId="0" borderId="0" xfId="0" applyFont="1" applyFill="1" applyAlignment="1">
      <alignment horizontal="center"/>
    </xf>
    <xf numFmtId="41" fontId="12" fillId="0" borderId="0" xfId="0" applyNumberFormat="1" applyFont="1" applyAlignment="1">
      <alignment/>
    </xf>
    <xf numFmtId="41" fontId="12" fillId="0" borderId="0" xfId="0" applyNumberFormat="1" applyFont="1" applyFill="1" applyAlignment="1">
      <alignment/>
    </xf>
    <xf numFmtId="173" fontId="1" fillId="0" borderId="0" xfId="15" applyNumberFormat="1" applyFont="1" applyFill="1" applyAlignment="1">
      <alignment/>
    </xf>
    <xf numFmtId="173" fontId="1" fillId="0" borderId="0" xfId="15" applyNumberFormat="1" applyFont="1" applyFill="1" applyAlignment="1">
      <alignment horizontal="center"/>
    </xf>
    <xf numFmtId="0" fontId="4" fillId="0" borderId="0" xfId="0" applyFont="1" applyFill="1" applyAlignment="1" quotePrefix="1">
      <alignment/>
    </xf>
    <xf numFmtId="0" fontId="0" fillId="0" borderId="0" xfId="0" applyFill="1" applyAlignment="1">
      <alignment/>
    </xf>
    <xf numFmtId="41" fontId="2" fillId="0" borderId="1" xfId="0" applyNumberFormat="1" applyFont="1" applyFill="1" applyBorder="1" applyAlignment="1">
      <alignment/>
    </xf>
    <xf numFmtId="0" fontId="2" fillId="0" borderId="0" xfId="0" applyFont="1" applyFill="1" applyBorder="1" applyAlignment="1">
      <alignment horizontal="center"/>
    </xf>
    <xf numFmtId="0" fontId="11" fillId="0" borderId="0" xfId="0" applyFont="1" applyFill="1" applyAlignment="1">
      <alignment horizontal="center" vertical="justify"/>
    </xf>
    <xf numFmtId="41" fontId="9" fillId="0" borderId="0" xfId="0" applyNumberFormat="1" applyFont="1" applyFill="1" applyBorder="1" applyAlignment="1">
      <alignment horizontal="right"/>
    </xf>
    <xf numFmtId="43" fontId="2" fillId="0" borderId="3" xfId="15" applyFont="1" applyFill="1" applyBorder="1" applyAlignment="1">
      <alignment horizontal="center"/>
    </xf>
    <xf numFmtId="41" fontId="0" fillId="0" borderId="0" xfId="0" applyNumberFormat="1" applyFont="1" applyFill="1" applyAlignment="1">
      <alignment/>
    </xf>
    <xf numFmtId="43" fontId="2" fillId="0" borderId="3" xfId="15" applyFont="1" applyFill="1" applyBorder="1" applyAlignment="1">
      <alignment/>
    </xf>
    <xf numFmtId="0" fontId="0" fillId="0" borderId="0" xfId="0" applyFill="1" applyBorder="1" applyAlignment="1">
      <alignment/>
    </xf>
    <xf numFmtId="41" fontId="2" fillId="0" borderId="0" xfId="15" applyNumberFormat="1" applyFont="1" applyFill="1" applyBorder="1" applyAlignment="1">
      <alignment/>
    </xf>
    <xf numFmtId="173" fontId="1" fillId="0" borderId="0" xfId="15" applyNumberFormat="1" applyFont="1" applyFill="1" applyAlignment="1" quotePrefix="1">
      <alignment horizontal="center"/>
    </xf>
    <xf numFmtId="173" fontId="2" fillId="0" borderId="0" xfId="15" applyNumberFormat="1" applyFont="1" applyFill="1" applyAlignment="1" quotePrefix="1">
      <alignment/>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2" xfId="0" applyNumberFormat="1" applyFont="1" applyFill="1" applyBorder="1" applyAlignment="1">
      <alignment horizontal="center"/>
    </xf>
    <xf numFmtId="41" fontId="0" fillId="0" borderId="0" xfId="0" applyNumberFormat="1" applyFont="1" applyFill="1" applyAlignment="1">
      <alignment/>
    </xf>
    <xf numFmtId="173" fontId="2" fillId="0" borderId="7" xfId="15"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3" fontId="2" fillId="0" borderId="1" xfId="0" applyNumberFormat="1" applyFont="1" applyFill="1" applyBorder="1" applyAlignment="1">
      <alignment/>
    </xf>
    <xf numFmtId="15" fontId="2" fillId="0" borderId="0" xfId="0" applyNumberFormat="1" applyFont="1" applyFill="1" applyAlignment="1">
      <alignment/>
    </xf>
    <xf numFmtId="0" fontId="2" fillId="0" borderId="0" xfId="19" applyFont="1" applyFill="1">
      <alignment/>
      <protection/>
    </xf>
    <xf numFmtId="0" fontId="2" fillId="0" borderId="0" xfId="19" applyFont="1" applyFill="1" applyBorder="1" applyAlignment="1">
      <alignment horizontal="center"/>
      <protection/>
    </xf>
    <xf numFmtId="0" fontId="1" fillId="0" borderId="0" xfId="0" applyFont="1" applyFill="1" applyAlignment="1">
      <alignment horizontal="center" vertical="justify"/>
    </xf>
    <xf numFmtId="0" fontId="4" fillId="0" borderId="0" xfId="19" applyFont="1" applyFill="1" applyAlignment="1">
      <alignment horizontal="center"/>
      <protection/>
    </xf>
    <xf numFmtId="0" fontId="3" fillId="0" borderId="0" xfId="19" applyFont="1" applyFill="1" applyBorder="1" applyAlignment="1">
      <alignment horizontal="center"/>
      <protection/>
    </xf>
    <xf numFmtId="0" fontId="4" fillId="0" borderId="0" xfId="19" applyFont="1" applyFill="1" applyAlignment="1">
      <alignment horizontal="center" vertical="justify"/>
      <protection/>
    </xf>
    <xf numFmtId="0" fontId="4" fillId="0" borderId="0" xfId="0" applyFont="1" applyFill="1" applyAlignment="1">
      <alignment horizontal="center"/>
    </xf>
    <xf numFmtId="0" fontId="8" fillId="0" borderId="0" xfId="19" applyFont="1" applyFill="1" applyBorder="1" applyAlignment="1">
      <alignment horizontal="center"/>
      <protection/>
    </xf>
    <xf numFmtId="0" fontId="0" fillId="0" borderId="0" xfId="19" applyFont="1" applyFill="1">
      <alignment/>
      <protection/>
    </xf>
    <xf numFmtId="173" fontId="2" fillId="0" borderId="1" xfId="15" applyNumberFormat="1" applyFont="1" applyFill="1" applyBorder="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0" fontId="1" fillId="0" borderId="0" xfId="0" applyFont="1" applyFill="1" applyBorder="1" applyAlignment="1">
      <alignment horizontal="center"/>
    </xf>
    <xf numFmtId="0" fontId="2" fillId="0" borderId="0" xfId="0" applyNumberFormat="1" applyFont="1" applyFill="1" applyAlignment="1">
      <alignment/>
    </xf>
    <xf numFmtId="0" fontId="11" fillId="0" borderId="0" xfId="0" applyFont="1" applyFill="1" applyAlignment="1">
      <alignment horizontal="right"/>
    </xf>
    <xf numFmtId="3" fontId="2" fillId="0" borderId="0" xfId="0" applyNumberFormat="1" applyFont="1" applyFill="1" applyAlignment="1">
      <alignment horizontal="right"/>
    </xf>
    <xf numFmtId="0" fontId="2" fillId="0" borderId="6" xfId="0" applyFont="1" applyFill="1" applyBorder="1" applyAlignment="1">
      <alignment/>
    </xf>
    <xf numFmtId="0" fontId="2" fillId="0" borderId="5" xfId="0" applyFont="1" applyFill="1" applyBorder="1" applyAlignment="1">
      <alignment/>
    </xf>
    <xf numFmtId="38" fontId="2" fillId="0" borderId="0" xfId="0" applyNumberFormat="1" applyFont="1" applyBorder="1" applyAlignment="1">
      <alignment/>
    </xf>
    <xf numFmtId="0" fontId="2" fillId="0" borderId="0" xfId="0" applyFont="1" applyFill="1" applyAlignment="1">
      <alignment/>
    </xf>
    <xf numFmtId="0" fontId="0" fillId="0" borderId="0" xfId="0" applyFont="1" applyBorder="1" applyAlignment="1">
      <alignment/>
    </xf>
    <xf numFmtId="41" fontId="2" fillId="0" borderId="8" xfId="15" applyNumberFormat="1" applyFont="1" applyBorder="1" applyAlignment="1">
      <alignment/>
    </xf>
    <xf numFmtId="0" fontId="0" fillId="0" borderId="8" xfId="0" applyFont="1" applyBorder="1" applyAlignment="1">
      <alignment/>
    </xf>
    <xf numFmtId="41" fontId="2" fillId="0" borderId="9" xfId="15" applyNumberFormat="1" applyFont="1" applyBorder="1" applyAlignment="1">
      <alignment/>
    </xf>
    <xf numFmtId="173" fontId="2" fillId="0" borderId="0" xfId="0" applyNumberFormat="1" applyFont="1" applyAlignment="1">
      <alignment/>
    </xf>
    <xf numFmtId="3" fontId="2" fillId="0" borderId="0" xfId="0" applyNumberFormat="1" applyFont="1" applyFill="1" applyBorder="1" applyAlignment="1">
      <alignment/>
    </xf>
    <xf numFmtId="0" fontId="1" fillId="0" borderId="0" xfId="0" applyFont="1" applyFill="1" applyAlignment="1">
      <alignment horizontal="center" wrapText="1" readingOrder="2"/>
    </xf>
    <xf numFmtId="171" fontId="2" fillId="0" borderId="2" xfId="0" applyNumberFormat="1" applyFont="1" applyBorder="1" applyAlignment="1">
      <alignment/>
    </xf>
    <xf numFmtId="3" fontId="2" fillId="0" borderId="0" xfId="0" applyNumberFormat="1" applyFont="1" applyAlignment="1">
      <alignment/>
    </xf>
    <xf numFmtId="173" fontId="2" fillId="0" borderId="2" xfId="0" applyNumberFormat="1" applyFont="1" applyBorder="1" applyAlignment="1">
      <alignment/>
    </xf>
    <xf numFmtId="0" fontId="1" fillId="0" borderId="0" xfId="0" applyNumberFormat="1" applyFont="1" applyFill="1" applyAlignment="1">
      <alignment horizontal="center" vertical="justify"/>
    </xf>
    <xf numFmtId="0" fontId="11" fillId="0" borderId="0" xfId="0" applyFont="1" applyFill="1" applyAlignment="1">
      <alignment horizontal="justify"/>
    </xf>
    <xf numFmtId="2" fontId="2" fillId="0" borderId="3" xfId="0" applyNumberFormat="1" applyFont="1" applyFill="1" applyBorder="1" applyAlignment="1">
      <alignment/>
    </xf>
    <xf numFmtId="41" fontId="9" fillId="0" borderId="3" xfId="0" applyNumberFormat="1" applyFont="1" applyFill="1" applyBorder="1" applyAlignment="1">
      <alignment horizontal="left"/>
    </xf>
    <xf numFmtId="0" fontId="1" fillId="0" borderId="0" xfId="19" applyFont="1" applyFill="1" applyBorder="1" applyAlignment="1">
      <alignment horizontal="right"/>
      <protection/>
    </xf>
    <xf numFmtId="0" fontId="1" fillId="0" borderId="0" xfId="19" applyFont="1" applyFill="1" applyBorder="1" applyAlignment="1">
      <alignment horizontal="right" wrapText="1"/>
      <protection/>
    </xf>
    <xf numFmtId="10" fontId="0" fillId="0" borderId="0" xfId="20" applyNumberFormat="1" applyFont="1" applyAlignment="1">
      <alignment/>
    </xf>
    <xf numFmtId="0" fontId="1" fillId="0" borderId="0" xfId="0" applyFont="1" applyFill="1" applyAlignment="1">
      <alignment horizontal="right"/>
    </xf>
    <xf numFmtId="0" fontId="1" fillId="0" borderId="0" xfId="19" applyFont="1" applyFill="1" applyAlignment="1">
      <alignment horizontal="right" wrapText="1"/>
      <protection/>
    </xf>
    <xf numFmtId="10" fontId="2" fillId="0" borderId="0" xfId="20" applyNumberFormat="1" applyFont="1" applyFill="1" applyAlignment="1">
      <alignment horizontal="center"/>
    </xf>
    <xf numFmtId="173" fontId="2" fillId="0" borderId="0" xfId="0" applyNumberFormat="1" applyFont="1" applyFill="1" applyAlignment="1">
      <alignment/>
    </xf>
    <xf numFmtId="173" fontId="2" fillId="0" borderId="2" xfId="0" applyNumberFormat="1" applyFont="1" applyFill="1" applyBorder="1" applyAlignment="1">
      <alignment/>
    </xf>
    <xf numFmtId="0" fontId="1" fillId="0" borderId="0" xfId="0" applyFont="1" applyFill="1" applyAlignment="1">
      <alignment horizontal="center"/>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56</xdr:row>
      <xdr:rowOff>9525</xdr:rowOff>
    </xdr:from>
    <xdr:to>
      <xdr:col>2</xdr:col>
      <xdr:colOff>276225</xdr:colOff>
      <xdr:row>63</xdr:row>
      <xdr:rowOff>133350</xdr:rowOff>
    </xdr:to>
    <xdr:sp>
      <xdr:nvSpPr>
        <xdr:cNvPr id="1" name="TextBox 1"/>
        <xdr:cNvSpPr txBox="1">
          <a:spLocks noChangeArrowheads="1"/>
        </xdr:cNvSpPr>
      </xdr:nvSpPr>
      <xdr:spPr>
        <a:xfrm>
          <a:off x="257175" y="10677525"/>
          <a:ext cx="5114925" cy="1552575"/>
        </a:xfrm>
        <a:prstGeom prst="rect">
          <a:avLst/>
        </a:prstGeom>
        <a:noFill/>
        <a:ln w="9525" cmpd="sng">
          <a:noFill/>
        </a:ln>
      </xdr:spPr>
      <xdr:txBody>
        <a:bodyPr vertOverflow="clip" wrap="square"/>
        <a:p>
          <a:pPr algn="l">
            <a:defRPr/>
          </a:pPr>
          <a:r>
            <a:rPr lang="en-US" cap="none" sz="1000" b="0" i="0" u="none" baseline="0"/>
            <a:t>Net assets per share for the current quarter is arrived at based on the Group's Net Assets of RM22,689,000 (2006: RM20,503,000) over the number of ordinary shares of 123,000,000 (2006: 82,000,000) shares of RM0.10 each in JHM Consolidation Berhad.
The  unaudited Condensed Consolidated Balance Sheet should be read in conjunction with the audited financial statements of  JHM Consolidation Berhad for the financial year ended 31 December 2006 and the accompanying explanatory notes attached to this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58</xdr:row>
      <xdr:rowOff>0</xdr:rowOff>
    </xdr:from>
    <xdr:to>
      <xdr:col>5</xdr:col>
      <xdr:colOff>676275</xdr:colOff>
      <xdr:row>58</xdr:row>
      <xdr:rowOff>0</xdr:rowOff>
    </xdr:to>
    <xdr:sp>
      <xdr:nvSpPr>
        <xdr:cNvPr id="1" name="TextBox 2"/>
        <xdr:cNvSpPr txBox="1">
          <a:spLocks noChangeArrowheads="1"/>
        </xdr:cNvSpPr>
      </xdr:nvSpPr>
      <xdr:spPr>
        <a:xfrm>
          <a:off x="285750" y="10344150"/>
          <a:ext cx="5553075" cy="0"/>
        </a:xfrm>
        <a:prstGeom prst="rect">
          <a:avLst/>
        </a:prstGeom>
        <a:solidFill>
          <a:srgbClr val="FFFFFF"/>
        </a:solidFill>
        <a:ln w="9525" cmpd="sng">
          <a:noFill/>
        </a:ln>
      </xdr:spPr>
      <xdr:txBody>
        <a:bodyPr vertOverflow="clip" wrap="square"/>
        <a:p>
          <a:pPr algn="l">
            <a:defRPr/>
          </a:pPr>
          <a:r>
            <a:rPr lang="en-US" cap="none" sz="1000" b="0" i="0" u="none" baseline="0"/>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une 2006No comparative figures are available as this is the first quarterly report to Bursa Malaysia Securities berhad.</a:t>
          </a:r>
        </a:p>
      </xdr:txBody>
    </xdr:sp>
    <xdr:clientData/>
  </xdr:twoCellAnchor>
  <xdr:twoCellAnchor>
    <xdr:from>
      <xdr:col>0</xdr:col>
      <xdr:colOff>247650</xdr:colOff>
      <xdr:row>54</xdr:row>
      <xdr:rowOff>19050</xdr:rowOff>
    </xdr:from>
    <xdr:to>
      <xdr:col>6</xdr:col>
      <xdr:colOff>47625</xdr:colOff>
      <xdr:row>58</xdr:row>
      <xdr:rowOff>0</xdr:rowOff>
    </xdr:to>
    <xdr:sp>
      <xdr:nvSpPr>
        <xdr:cNvPr id="2" name="TextBox 3"/>
        <xdr:cNvSpPr txBox="1">
          <a:spLocks noChangeArrowheads="1"/>
        </xdr:cNvSpPr>
      </xdr:nvSpPr>
      <xdr:spPr>
        <a:xfrm>
          <a:off x="247650" y="9648825"/>
          <a:ext cx="5743575" cy="695325"/>
        </a:xfrm>
        <a:prstGeom prst="rect">
          <a:avLst/>
        </a:prstGeom>
        <a:noFill/>
        <a:ln w="9525" cmpd="sng">
          <a:noFill/>
        </a:ln>
      </xdr:spPr>
      <xdr:txBody>
        <a:bodyPr vertOverflow="clip" wrap="square"/>
        <a:p>
          <a:pPr algn="l">
            <a:defRPr/>
          </a:pPr>
          <a:r>
            <a:rPr lang="en-US" cap="none" sz="1000" b="0" i="0" u="none" baseline="0"/>
            <a:t>The  unaudited Condensed Consolidated Income Statements should be read in conjunction with the audited financial statements of  JHM Consolidation Berhad for the financial year ended 31 December 2006 and the accompanying explanatory notes attached to this report.</a:t>
          </a:r>
        </a:p>
      </xdr:txBody>
    </xdr:sp>
    <xdr:clientData/>
  </xdr:twoCellAnchor>
  <xdr:twoCellAnchor>
    <xdr:from>
      <xdr:col>0</xdr:col>
      <xdr:colOff>314325</xdr:colOff>
      <xdr:row>58</xdr:row>
      <xdr:rowOff>0</xdr:rowOff>
    </xdr:from>
    <xdr:to>
      <xdr:col>5</xdr:col>
      <xdr:colOff>676275</xdr:colOff>
      <xdr:row>58</xdr:row>
      <xdr:rowOff>0</xdr:rowOff>
    </xdr:to>
    <xdr:sp>
      <xdr:nvSpPr>
        <xdr:cNvPr id="3" name="TextBox 4"/>
        <xdr:cNvSpPr txBox="1">
          <a:spLocks noChangeArrowheads="1"/>
        </xdr:cNvSpPr>
      </xdr:nvSpPr>
      <xdr:spPr>
        <a:xfrm>
          <a:off x="314325" y="10344150"/>
          <a:ext cx="5524500" cy="0"/>
        </a:xfrm>
        <a:prstGeom prst="rect">
          <a:avLst/>
        </a:prstGeom>
        <a:noFill/>
        <a:ln w="9525" cmpd="sng">
          <a:noFill/>
        </a:ln>
      </xdr:spPr>
      <xdr:txBody>
        <a:bodyPr vertOverflow="clip" wrap="square"/>
        <a:p>
          <a:pPr algn="l">
            <a:defRPr/>
          </a:pPr>
          <a:r>
            <a:rPr lang="en-US" cap="none" sz="1000" b="0" i="0" u="none" baseline="0"/>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45</xdr:row>
      <xdr:rowOff>9525</xdr:rowOff>
    </xdr:from>
    <xdr:to>
      <xdr:col>5</xdr:col>
      <xdr:colOff>352425</xdr:colOff>
      <xdr:row>56</xdr:row>
      <xdr:rowOff>38100</xdr:rowOff>
    </xdr:to>
    <xdr:sp>
      <xdr:nvSpPr>
        <xdr:cNvPr id="1" name="TextBox 1"/>
        <xdr:cNvSpPr txBox="1">
          <a:spLocks noChangeArrowheads="1"/>
        </xdr:cNvSpPr>
      </xdr:nvSpPr>
      <xdr:spPr>
        <a:xfrm>
          <a:off x="257175" y="7353300"/>
          <a:ext cx="5934075" cy="1809750"/>
        </a:xfrm>
        <a:prstGeom prst="rect">
          <a:avLst/>
        </a:prstGeom>
        <a:noFill/>
        <a:ln w="9525" cmpd="sng">
          <a:noFill/>
        </a:ln>
      </xdr:spPr>
      <xdr:txBody>
        <a:bodyPr vertOverflow="clip" wrap="square"/>
        <a:p>
          <a:pPr algn="l">
            <a:defRPr/>
          </a:pPr>
          <a:r>
            <a:rPr lang="en-US" cap="none" sz="1000" b="0" i="0" u="none" baseline="0"/>
            <a:t>Bonus issue of 41,000,000 new ordinary shares of RM0.10 each in JHM ("JHM Shares") are issued and credited as fully paid-up to the shareholders of JHM on the basis of one (1) new JHM Share for every two (2) existing JHM Shares held as at the entitlement date on 14 June 2007.
The said JHM Shares were granted listng and quotation on the MESDAQ Market of Bursa Malaysia Securities Berhad on 15 June 2007.
The  unaudited Condensed Consolidated Statement of Changes In Equity should be read in conjunction with the audited financial statements of  JHM Consolidation Berhad for the financial year ended 31 December 2006 and the accompanying explanatory notes attached to this report.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69</xdr:row>
      <xdr:rowOff>47625</xdr:rowOff>
    </xdr:from>
    <xdr:ext cx="76200" cy="200025"/>
    <xdr:sp>
      <xdr:nvSpPr>
        <xdr:cNvPr id="1" name="TextBox 1"/>
        <xdr:cNvSpPr txBox="1">
          <a:spLocks noChangeArrowheads="1"/>
        </xdr:cNvSpPr>
      </xdr:nvSpPr>
      <xdr:spPr>
        <a:xfrm>
          <a:off x="4029075" y="1122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304800</xdr:colOff>
      <xdr:row>68</xdr:row>
      <xdr:rowOff>0</xdr:rowOff>
    </xdr:from>
    <xdr:to>
      <xdr:col>4</xdr:col>
      <xdr:colOff>333375</xdr:colOff>
      <xdr:row>75</xdr:row>
      <xdr:rowOff>123825</xdr:rowOff>
    </xdr:to>
    <xdr:sp>
      <xdr:nvSpPr>
        <xdr:cNvPr id="2" name="TextBox 2"/>
        <xdr:cNvSpPr txBox="1">
          <a:spLocks noChangeArrowheads="1"/>
        </xdr:cNvSpPr>
      </xdr:nvSpPr>
      <xdr:spPr>
        <a:xfrm>
          <a:off x="304800" y="11020425"/>
          <a:ext cx="5686425" cy="1257300"/>
        </a:xfrm>
        <a:prstGeom prst="rect">
          <a:avLst/>
        </a:prstGeom>
        <a:noFill/>
        <a:ln w="9525" cmpd="sng">
          <a:noFill/>
        </a:ln>
      </xdr:spPr>
      <xdr:txBody>
        <a:bodyPr vertOverflow="clip" wrap="square"/>
        <a:p>
          <a:pPr algn="l">
            <a:defRPr/>
          </a:pPr>
          <a:r>
            <a:rPr lang="en-US" cap="none" sz="1000" b="0" i="0" u="none" baseline="0"/>
            <a:t>The  unaudited Condensed Consolidated Cash Flow Statement should be read in conjunction with the audited financial statements of  JHM Consolidation Berhad for the financial year ended 31 December 2006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9525</xdr:rowOff>
    </xdr:from>
    <xdr:to>
      <xdr:col>8</xdr:col>
      <xdr:colOff>657225</xdr:colOff>
      <xdr:row>27</xdr:row>
      <xdr:rowOff>114300</xdr:rowOff>
    </xdr:to>
    <xdr:sp>
      <xdr:nvSpPr>
        <xdr:cNvPr id="1" name="Text 18"/>
        <xdr:cNvSpPr txBox="1">
          <a:spLocks noChangeArrowheads="1"/>
        </xdr:cNvSpPr>
      </xdr:nvSpPr>
      <xdr:spPr>
        <a:xfrm>
          <a:off x="314325" y="4095750"/>
          <a:ext cx="6638925" cy="428625"/>
        </a:xfrm>
        <a:prstGeom prst="rect">
          <a:avLst/>
        </a:prstGeom>
        <a:solidFill>
          <a:srgbClr val="FFFFFF"/>
        </a:solidFill>
        <a:ln w="1" cmpd="sng">
          <a:noFill/>
        </a:ln>
      </xdr:spPr>
      <xdr:txBody>
        <a:bodyPr vertOverflow="clip" wrap="square"/>
        <a:p>
          <a:pPr algn="just">
            <a:defRPr/>
          </a:pPr>
          <a:r>
            <a:rPr lang="en-US" cap="none" sz="1000" b="0" i="0" u="none" baseline="0"/>
            <a:t>The auditors’ report  on the financial statements of the Group for the FYE 31 December 2006 were not subject to any audit qualification.</a:t>
          </a:r>
        </a:p>
      </xdr:txBody>
    </xdr:sp>
    <xdr:clientData/>
  </xdr:twoCellAnchor>
  <xdr:twoCellAnchor>
    <xdr:from>
      <xdr:col>1</xdr:col>
      <xdr:colOff>9525</xdr:colOff>
      <xdr:row>115</xdr:row>
      <xdr:rowOff>9525</xdr:rowOff>
    </xdr:from>
    <xdr:to>
      <xdr:col>8</xdr:col>
      <xdr:colOff>609600</xdr:colOff>
      <xdr:row>117</xdr:row>
      <xdr:rowOff>66675</xdr:rowOff>
    </xdr:to>
    <xdr:sp>
      <xdr:nvSpPr>
        <xdr:cNvPr id="2" name="Text 18"/>
        <xdr:cNvSpPr txBox="1">
          <a:spLocks noChangeArrowheads="1"/>
        </xdr:cNvSpPr>
      </xdr:nvSpPr>
      <xdr:spPr>
        <a:xfrm>
          <a:off x="314325" y="19192875"/>
          <a:ext cx="6591300" cy="381000"/>
        </a:xfrm>
        <a:prstGeom prst="rect">
          <a:avLst/>
        </a:prstGeom>
        <a:noFill/>
        <a:ln w="1" cmpd="sng">
          <a:noFill/>
        </a:ln>
      </xdr:spPr>
      <xdr:txBody>
        <a:bodyPr vertOverflow="clip" wrap="square"/>
        <a:p>
          <a:pPr algn="just">
            <a:defRPr/>
          </a:pPr>
          <a:r>
            <a:rPr lang="en-US" cap="none" sz="1000" b="0" i="0" u="none" baseline="0">
              <a:solidFill>
                <a:srgbClr val="000000"/>
              </a:solidFill>
            </a:rPr>
            <a:t>There were no contingent liabilities and contingent assets of a material nature as at the date of this announcement.</a:t>
          </a:r>
        </a:p>
      </xdr:txBody>
    </xdr:sp>
    <xdr:clientData/>
  </xdr:twoCellAnchor>
  <xdr:twoCellAnchor>
    <xdr:from>
      <xdr:col>0</xdr:col>
      <xdr:colOff>276225</xdr:colOff>
      <xdr:row>129</xdr:row>
      <xdr:rowOff>152400</xdr:rowOff>
    </xdr:from>
    <xdr:to>
      <xdr:col>9</xdr:col>
      <xdr:colOff>638175</xdr:colOff>
      <xdr:row>141</xdr:row>
      <xdr:rowOff>0</xdr:rowOff>
    </xdr:to>
    <xdr:sp>
      <xdr:nvSpPr>
        <xdr:cNvPr id="3" name="Text 18"/>
        <xdr:cNvSpPr txBox="1">
          <a:spLocks noChangeArrowheads="1"/>
        </xdr:cNvSpPr>
      </xdr:nvSpPr>
      <xdr:spPr>
        <a:xfrm>
          <a:off x="276225" y="21621750"/>
          <a:ext cx="7343775" cy="1790700"/>
        </a:xfrm>
        <a:prstGeom prst="rect">
          <a:avLst/>
        </a:prstGeom>
        <a:noFill/>
        <a:ln w="1" cmpd="sng">
          <a:noFill/>
        </a:ln>
      </xdr:spPr>
      <xdr:txBody>
        <a:bodyPr vertOverflow="clip" wrap="square"/>
        <a:p>
          <a:pPr algn="just">
            <a:defRPr/>
          </a:pPr>
          <a:r>
            <a:rPr lang="en-US" cap="none" sz="1000" b="0" i="0" u="none" baseline="0">
              <a:latin typeface="Times New Roman"/>
              <a:ea typeface="Times New Roman"/>
              <a:cs typeface="Times New Roman"/>
            </a:rPr>
            <a:t>The Group recorded a consolidated profit before taxation of  RM1.72 million on the back of revenue of RM12.75 for the current quarter under review, whilst for the 6 months financial period ended 30 June 2007, the Group achieved a consolidated profit before taxation of RM3.06 million and revenue of RM25.94 million.
The revenue and profit before taxation and before reserve on consolidation of the Group has increased by 40.25% and 37.52% respectively from the amount recorded in the said preceding year corresponding period ended 30 June 2006.
The main contributor to the total revenue of the Group were derived from the  sales of components related to HB LED which contributed </a:t>
          </a:r>
          <a:r>
            <a:rPr lang="en-US" cap="none" sz="1000" b="0" i="0" u="none" baseline="0">
              <a:latin typeface="Times New Roman"/>
              <a:ea typeface="Times New Roman"/>
              <a:cs typeface="Times New Roman"/>
            </a:rPr>
            <a:t>90.18% of the total revenue for the current quarter under review.
</a:t>
          </a:r>
        </a:p>
      </xdr:txBody>
    </xdr:sp>
    <xdr:clientData/>
  </xdr:twoCellAnchor>
  <xdr:twoCellAnchor>
    <xdr:from>
      <xdr:col>1</xdr:col>
      <xdr:colOff>47625</xdr:colOff>
      <xdr:row>158</xdr:row>
      <xdr:rowOff>152400</xdr:rowOff>
    </xdr:from>
    <xdr:to>
      <xdr:col>9</xdr:col>
      <xdr:colOff>638175</xdr:colOff>
      <xdr:row>163</xdr:row>
      <xdr:rowOff>152400</xdr:rowOff>
    </xdr:to>
    <xdr:sp>
      <xdr:nvSpPr>
        <xdr:cNvPr id="4" name="Text 18"/>
        <xdr:cNvSpPr txBox="1">
          <a:spLocks noChangeArrowheads="1"/>
        </xdr:cNvSpPr>
      </xdr:nvSpPr>
      <xdr:spPr>
        <a:xfrm>
          <a:off x="352425" y="26460450"/>
          <a:ext cx="7267575" cy="809625"/>
        </a:xfrm>
        <a:prstGeom prst="rect">
          <a:avLst/>
        </a:prstGeom>
        <a:noFill/>
        <a:ln w="1" cmpd="sng">
          <a:noFill/>
        </a:ln>
      </xdr:spPr>
      <xdr:txBody>
        <a:bodyPr vertOverflow="clip" wrap="square"/>
        <a:p>
          <a:pPr algn="just">
            <a:defRPr/>
          </a:pPr>
          <a:r>
            <a:rPr lang="en-US" cap="none" sz="1000" b="0" i="0" u="none" baseline="0"/>
            <a:t>The sales of components related to HB LED continued to be the main contributor to the Group. Based on the encouraging sales performance recorded for the current period to date, the Board believes that the Group will perform satisfactorily for the remaining FYE 31 December 2007 barring any unforeseen circumstances.
.
</a:t>
          </a:r>
        </a:p>
      </xdr:txBody>
    </xdr:sp>
    <xdr:clientData/>
  </xdr:twoCellAnchor>
  <xdr:twoCellAnchor>
    <xdr:from>
      <xdr:col>1</xdr:col>
      <xdr:colOff>9525</xdr:colOff>
      <xdr:row>208</xdr:row>
      <xdr:rowOff>9525</xdr:rowOff>
    </xdr:from>
    <xdr:to>
      <xdr:col>9</xdr:col>
      <xdr:colOff>371475</xdr:colOff>
      <xdr:row>210</xdr:row>
      <xdr:rowOff>133350</xdr:rowOff>
    </xdr:to>
    <xdr:sp>
      <xdr:nvSpPr>
        <xdr:cNvPr id="5" name="Text 18"/>
        <xdr:cNvSpPr txBox="1">
          <a:spLocks noChangeArrowheads="1"/>
        </xdr:cNvSpPr>
      </xdr:nvSpPr>
      <xdr:spPr>
        <a:xfrm>
          <a:off x="314325" y="33747075"/>
          <a:ext cx="7038975" cy="447675"/>
        </a:xfrm>
        <a:prstGeom prst="rect">
          <a:avLst/>
        </a:prstGeom>
        <a:noFill/>
        <a:ln w="1" cmpd="sng">
          <a:noFill/>
        </a:ln>
      </xdr:spPr>
      <xdr:txBody>
        <a:bodyPr vertOverflow="clip" wrap="square"/>
        <a:p>
          <a:pPr algn="just">
            <a:defRPr/>
          </a:pPr>
          <a:r>
            <a:rPr lang="en-US" cap="none" sz="1000" b="0" i="0" u="none" baseline="0">
              <a:solidFill>
                <a:srgbClr val="000000"/>
              </a:solidFill>
            </a:rPr>
            <a:t>There were no sale of unquoted investments or properties for the current quarter under review.</a:t>
          </a:r>
        </a:p>
      </xdr:txBody>
    </xdr:sp>
    <xdr:clientData/>
  </xdr:twoCellAnchor>
  <xdr:twoCellAnchor>
    <xdr:from>
      <xdr:col>1</xdr:col>
      <xdr:colOff>9525</xdr:colOff>
      <xdr:row>212</xdr:row>
      <xdr:rowOff>133350</xdr:rowOff>
    </xdr:from>
    <xdr:to>
      <xdr:col>9</xdr:col>
      <xdr:colOff>438150</xdr:colOff>
      <xdr:row>217</xdr:row>
      <xdr:rowOff>0</xdr:rowOff>
    </xdr:to>
    <xdr:sp>
      <xdr:nvSpPr>
        <xdr:cNvPr id="6" name="Text 18"/>
        <xdr:cNvSpPr txBox="1">
          <a:spLocks noChangeArrowheads="1"/>
        </xdr:cNvSpPr>
      </xdr:nvSpPr>
      <xdr:spPr>
        <a:xfrm>
          <a:off x="314325" y="34518600"/>
          <a:ext cx="7105650" cy="676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258</xdr:row>
      <xdr:rowOff>9525</xdr:rowOff>
    </xdr:from>
    <xdr:to>
      <xdr:col>9</xdr:col>
      <xdr:colOff>333375</xdr:colOff>
      <xdr:row>259</xdr:row>
      <xdr:rowOff>133350</xdr:rowOff>
    </xdr:to>
    <xdr:sp>
      <xdr:nvSpPr>
        <xdr:cNvPr id="7" name="Text 18"/>
        <xdr:cNvSpPr txBox="1">
          <a:spLocks noChangeArrowheads="1"/>
        </xdr:cNvSpPr>
      </xdr:nvSpPr>
      <xdr:spPr>
        <a:xfrm>
          <a:off x="314325" y="42414825"/>
          <a:ext cx="7000875"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262</xdr:row>
      <xdr:rowOff>123825</xdr:rowOff>
    </xdr:from>
    <xdr:to>
      <xdr:col>9</xdr:col>
      <xdr:colOff>438150</xdr:colOff>
      <xdr:row>273</xdr:row>
      <xdr:rowOff>57150</xdr:rowOff>
    </xdr:to>
    <xdr:sp>
      <xdr:nvSpPr>
        <xdr:cNvPr id="8" name="Text 18"/>
        <xdr:cNvSpPr txBox="1">
          <a:spLocks noChangeArrowheads="1"/>
        </xdr:cNvSpPr>
      </xdr:nvSpPr>
      <xdr:spPr>
        <a:xfrm>
          <a:off x="304800" y="43176825"/>
          <a:ext cx="7115175" cy="17145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The Company through its acting lawyers had appeared in Court on 9 August 2007 to file a reply to the Plaintiff's Affidavit on the Defendant's Summary Judgment Application. The Learned Judge has directed the Defendant &amp; Plaintiff to put in Written Submission for the Summary Judgement Application and  the court has adjourned and fixed the Mention to 22 October 2007.
Apart from the said litigation, the Group does not have any other litigation as at the date of this report.
</a:t>
          </a:r>
        </a:p>
      </xdr:txBody>
    </xdr:sp>
    <xdr:clientData/>
  </xdr:twoCellAnchor>
  <xdr:twoCellAnchor>
    <xdr:from>
      <xdr:col>1</xdr:col>
      <xdr:colOff>28575</xdr:colOff>
      <xdr:row>7</xdr:row>
      <xdr:rowOff>0</xdr:rowOff>
    </xdr:from>
    <xdr:to>
      <xdr:col>8</xdr:col>
      <xdr:colOff>666750</xdr:colOff>
      <xdr:row>20</xdr:row>
      <xdr:rowOff>123825</xdr:rowOff>
    </xdr:to>
    <xdr:sp>
      <xdr:nvSpPr>
        <xdr:cNvPr id="9" name="TextBox 16"/>
        <xdr:cNvSpPr txBox="1">
          <a:spLocks noChangeArrowheads="1"/>
        </xdr:cNvSpPr>
      </xdr:nvSpPr>
      <xdr:spPr>
        <a:xfrm>
          <a:off x="333375" y="1171575"/>
          <a:ext cx="6629400" cy="2228850"/>
        </a:xfrm>
        <a:prstGeom prst="rect">
          <a:avLst/>
        </a:prstGeom>
        <a:solidFill>
          <a:srgbClr val="FFFFFF"/>
        </a:solidFill>
        <a:ln w="9525" cmpd="sng">
          <a:noFill/>
        </a:ln>
      </xdr:spPr>
      <xdr:txBody>
        <a:bodyPr vertOverflow="clip" wrap="square"/>
        <a:p>
          <a:pPr algn="l">
            <a:defRPr/>
          </a:pPr>
          <a:r>
            <a:rPr lang="en-US" cap="none" sz="1000" b="0" i="0" u="none" baseline="0"/>
            <a:t>
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MESDAQ Market.
The interim financial statements should be read in conjunction with the audited financial statements of  JHM Consolidation Berhad for the financial year ended ("FYE") 31 December 2006. The explanatory notes attached to the interim financial statements provide an explanation of events and transactions that are significant to an understanding of the changes in the financial position and performance of the Group since the FYE 31 December 2006.
The significant accounting policies and methods of computation applied in the interim financial statements of the Group are consistent with those adopted in the audited financial statements of the Group for the FYE 31 December 2006 .
</a:t>
          </a:r>
        </a:p>
      </xdr:txBody>
    </xdr:sp>
    <xdr:clientData/>
  </xdr:twoCellAnchor>
  <xdr:twoCellAnchor>
    <xdr:from>
      <xdr:col>1</xdr:col>
      <xdr:colOff>19050</xdr:colOff>
      <xdr:row>292</xdr:row>
      <xdr:rowOff>19050</xdr:rowOff>
    </xdr:from>
    <xdr:to>
      <xdr:col>9</xdr:col>
      <xdr:colOff>295275</xdr:colOff>
      <xdr:row>295</xdr:row>
      <xdr:rowOff>0</xdr:rowOff>
    </xdr:to>
    <xdr:sp>
      <xdr:nvSpPr>
        <xdr:cNvPr id="10" name="TextBox 18"/>
        <xdr:cNvSpPr txBox="1">
          <a:spLocks noChangeArrowheads="1"/>
        </xdr:cNvSpPr>
      </xdr:nvSpPr>
      <xdr:spPr>
        <a:xfrm>
          <a:off x="323850" y="48387000"/>
          <a:ext cx="6953250" cy="46672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105</xdr:row>
      <xdr:rowOff>0</xdr:rowOff>
    </xdr:from>
    <xdr:to>
      <xdr:col>9</xdr:col>
      <xdr:colOff>514350</xdr:colOff>
      <xdr:row>105</xdr:row>
      <xdr:rowOff>0</xdr:rowOff>
    </xdr:to>
    <xdr:sp>
      <xdr:nvSpPr>
        <xdr:cNvPr id="11" name="TextBox 19"/>
        <xdr:cNvSpPr txBox="1">
          <a:spLocks noChangeArrowheads="1"/>
        </xdr:cNvSpPr>
      </xdr:nvSpPr>
      <xdr:spPr>
        <a:xfrm>
          <a:off x="323850" y="17564100"/>
          <a:ext cx="71723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19050</xdr:colOff>
      <xdr:row>59</xdr:row>
      <xdr:rowOff>133350</xdr:rowOff>
    </xdr:from>
    <xdr:to>
      <xdr:col>9</xdr:col>
      <xdr:colOff>0</xdr:colOff>
      <xdr:row>64</xdr:row>
      <xdr:rowOff>114300</xdr:rowOff>
    </xdr:to>
    <xdr:sp>
      <xdr:nvSpPr>
        <xdr:cNvPr id="12" name="Text 18"/>
        <xdr:cNvSpPr txBox="1">
          <a:spLocks noChangeArrowheads="1"/>
        </xdr:cNvSpPr>
      </xdr:nvSpPr>
      <xdr:spPr>
        <a:xfrm>
          <a:off x="323850" y="9725025"/>
          <a:ext cx="6657975" cy="790575"/>
        </a:xfrm>
        <a:prstGeom prst="rect">
          <a:avLst/>
        </a:prstGeom>
        <a:noFill/>
        <a:ln w="1" cmpd="sng">
          <a:noFill/>
        </a:ln>
      </xdr:spPr>
      <xdr:txBody>
        <a:bodyPr vertOverflow="clip" wrap="square"/>
        <a:p>
          <a:pPr algn="l">
            <a:defRPr/>
          </a:pPr>
          <a:r>
            <a:rPr lang="en-US" cap="none" sz="1000" b="0" i="0" u="none" baseline="0">
              <a:solidFill>
                <a:srgbClr val="000000"/>
              </a:solidFill>
            </a:rPr>
            <a:t>On 28 December 2006, an interim dividend of 1 sen per share less 28% tax amounting to RM590,400 was paid in  respect of the FYE 31 December 2006.
No dividend has been declared in respect of the current quarter under review.
</a:t>
          </a:r>
        </a:p>
      </xdr:txBody>
    </xdr:sp>
    <xdr:clientData/>
  </xdr:twoCellAnchor>
  <xdr:twoCellAnchor>
    <xdr:from>
      <xdr:col>1</xdr:col>
      <xdr:colOff>19050</xdr:colOff>
      <xdr:row>151</xdr:row>
      <xdr:rowOff>57150</xdr:rowOff>
    </xdr:from>
    <xdr:to>
      <xdr:col>10</xdr:col>
      <xdr:colOff>0</xdr:colOff>
      <xdr:row>155</xdr:row>
      <xdr:rowOff>123825</xdr:rowOff>
    </xdr:to>
    <xdr:sp>
      <xdr:nvSpPr>
        <xdr:cNvPr id="13" name="Text 18"/>
        <xdr:cNvSpPr txBox="1">
          <a:spLocks noChangeArrowheads="1"/>
        </xdr:cNvSpPr>
      </xdr:nvSpPr>
      <xdr:spPr>
        <a:xfrm>
          <a:off x="323850" y="25231725"/>
          <a:ext cx="7477125" cy="714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revenue for the current quarter decreased slightly by 3.31% compared to the preceding quarter. However the Group's profit before taxation increased by 28.14% compared to the preceding quarter. The increase in the profit before taxation margin of 3.32 percentage points as compared to the previous quarter is a result of lower raw material cost mainly copper which is used in HB LED.
</a:t>
          </a:r>
        </a:p>
      </xdr:txBody>
    </xdr:sp>
    <xdr:clientData/>
  </xdr:twoCellAnchor>
  <xdr:twoCellAnchor>
    <xdr:from>
      <xdr:col>0</xdr:col>
      <xdr:colOff>266700</xdr:colOff>
      <xdr:row>219</xdr:row>
      <xdr:rowOff>9525</xdr:rowOff>
    </xdr:from>
    <xdr:to>
      <xdr:col>9</xdr:col>
      <xdr:colOff>685800</xdr:colOff>
      <xdr:row>221</xdr:row>
      <xdr:rowOff>142875</xdr:rowOff>
    </xdr:to>
    <xdr:sp>
      <xdr:nvSpPr>
        <xdr:cNvPr id="14" name="Text 18"/>
        <xdr:cNvSpPr txBox="1">
          <a:spLocks noChangeArrowheads="1"/>
        </xdr:cNvSpPr>
      </xdr:nvSpPr>
      <xdr:spPr>
        <a:xfrm>
          <a:off x="266700" y="35528250"/>
          <a:ext cx="7400925" cy="457200"/>
        </a:xfrm>
        <a:prstGeom prst="rect">
          <a:avLst/>
        </a:prstGeom>
        <a:no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
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13</xdr:col>
      <xdr:colOff>28575</xdr:colOff>
      <xdr:row>160</xdr:row>
      <xdr:rowOff>76200</xdr:rowOff>
    </xdr:from>
    <xdr:to>
      <xdr:col>23</xdr:col>
      <xdr:colOff>295275</xdr:colOff>
      <xdr:row>162</xdr:row>
      <xdr:rowOff>0</xdr:rowOff>
    </xdr:to>
    <xdr:sp>
      <xdr:nvSpPr>
        <xdr:cNvPr id="15" name="Text 18"/>
        <xdr:cNvSpPr txBox="1">
          <a:spLocks noChangeArrowheads="1"/>
        </xdr:cNvSpPr>
      </xdr:nvSpPr>
      <xdr:spPr>
        <a:xfrm>
          <a:off x="9667875" y="26708100"/>
          <a:ext cx="6362700" cy="247650"/>
        </a:xfrm>
        <a:prstGeom prst="rect">
          <a:avLst/>
        </a:prstGeom>
        <a:noFill/>
        <a:ln w="1" cmpd="sng">
          <a:noFill/>
        </a:ln>
      </xdr:spPr>
      <xdr:txBody>
        <a:bodyPr vertOverflow="clip" wrap="square"/>
        <a:p>
          <a:pPr algn="just">
            <a:defRPr/>
          </a:pPr>
          <a:r>
            <a:rPr lang="en-US" cap="none" sz="1000" b="0" i="0" u="none" baseline="0">
              <a:solidFill>
                <a:srgbClr val="000000"/>
              </a:solidFill>
            </a:rPr>
            <a:t>.
</a:t>
          </a:r>
        </a:p>
      </xdr:txBody>
    </xdr:sp>
    <xdr:clientData/>
  </xdr:twoCellAnchor>
  <xdr:twoCellAnchor>
    <xdr:from>
      <xdr:col>0</xdr:col>
      <xdr:colOff>295275</xdr:colOff>
      <xdr:row>47</xdr:row>
      <xdr:rowOff>133350</xdr:rowOff>
    </xdr:from>
    <xdr:to>
      <xdr:col>9</xdr:col>
      <xdr:colOff>485775</xdr:colOff>
      <xdr:row>56</xdr:row>
      <xdr:rowOff>66675</xdr:rowOff>
    </xdr:to>
    <xdr:sp>
      <xdr:nvSpPr>
        <xdr:cNvPr id="16" name="TextBox 30"/>
        <xdr:cNvSpPr txBox="1">
          <a:spLocks noChangeArrowheads="1"/>
        </xdr:cNvSpPr>
      </xdr:nvSpPr>
      <xdr:spPr>
        <a:xfrm>
          <a:off x="295275" y="7781925"/>
          <a:ext cx="7172325" cy="1390650"/>
        </a:xfrm>
        <a:prstGeom prst="rect">
          <a:avLst/>
        </a:prstGeom>
        <a:solidFill>
          <a:srgbClr val="FFFFFF"/>
        </a:solidFill>
        <a:ln w="9525" cmpd="sng">
          <a:noFill/>
        </a:ln>
      </xdr:spPr>
      <xdr:txBody>
        <a:bodyPr vertOverflow="clip" wrap="square"/>
        <a:p>
          <a:pPr algn="l">
            <a:defRPr/>
          </a:pPr>
          <a:r>
            <a:rPr lang="en-US" cap="none" sz="1000" b="0" i="0" u="none" baseline="0"/>
            <a:t>Save as disclosed below, there were no other issuance or repayment of debt/equity securities for the current quarter under review.
On 14 June 2007, 41,000,000 new JHM Shares were alloted to shareholders as fully paid up pursuant to a bonus issue undertaken on the basis of one (1)  new JHM share for every two (2) existing JHM Shares held.
The bonus issue was effected by way of capitalising  RM4,100,000 from the share premium reserves of the Company based on the audited financial statements of the Company for the FYE 31 December 2006.
</a:t>
          </a:r>
        </a:p>
      </xdr:txBody>
    </xdr:sp>
    <xdr:clientData/>
  </xdr:twoCellAnchor>
  <xdr:twoCellAnchor>
    <xdr:from>
      <xdr:col>1</xdr:col>
      <xdr:colOff>19050</xdr:colOff>
      <xdr:row>109</xdr:row>
      <xdr:rowOff>133350</xdr:rowOff>
    </xdr:from>
    <xdr:to>
      <xdr:col>10</xdr:col>
      <xdr:colOff>28575</xdr:colOff>
      <xdr:row>112</xdr:row>
      <xdr:rowOff>57150</xdr:rowOff>
    </xdr:to>
    <xdr:sp>
      <xdr:nvSpPr>
        <xdr:cNvPr id="17" name="Text 18"/>
        <xdr:cNvSpPr txBox="1">
          <a:spLocks noChangeArrowheads="1"/>
        </xdr:cNvSpPr>
      </xdr:nvSpPr>
      <xdr:spPr>
        <a:xfrm>
          <a:off x="323850" y="18345150"/>
          <a:ext cx="7505700" cy="409575"/>
        </a:xfrm>
        <a:prstGeom prst="rect">
          <a:avLst/>
        </a:prstGeom>
        <a:noFill/>
        <a:ln w="1" cmpd="sng">
          <a:noFill/>
        </a:ln>
      </xdr:spPr>
      <xdr:txBody>
        <a:bodyPr vertOverflow="clip" wrap="square"/>
        <a:p>
          <a:pPr algn="l">
            <a:defRPr/>
          </a:pPr>
          <a:r>
            <a:rPr lang="en-US" cap="none" sz="1000" b="0" i="0" u="none" baseline="0">
              <a:solidFill>
                <a:srgbClr val="000000"/>
              </a:solidFill>
            </a:rPr>
            <a:t>There were no changes in the the composition of the Group for the current quarter under review.
</a:t>
          </a:r>
        </a:p>
      </xdr:txBody>
    </xdr:sp>
    <xdr:clientData/>
  </xdr:twoCellAnchor>
  <xdr:twoCellAnchor>
    <xdr:from>
      <xdr:col>1</xdr:col>
      <xdr:colOff>19050</xdr:colOff>
      <xdr:row>104</xdr:row>
      <xdr:rowOff>0</xdr:rowOff>
    </xdr:from>
    <xdr:to>
      <xdr:col>8</xdr:col>
      <xdr:colOff>685800</xdr:colOff>
      <xdr:row>107</xdr:row>
      <xdr:rowOff>9525</xdr:rowOff>
    </xdr:to>
    <xdr:sp>
      <xdr:nvSpPr>
        <xdr:cNvPr id="18" name="Text 18"/>
        <xdr:cNvSpPr txBox="1">
          <a:spLocks noChangeArrowheads="1"/>
        </xdr:cNvSpPr>
      </xdr:nvSpPr>
      <xdr:spPr>
        <a:xfrm>
          <a:off x="323850" y="17402175"/>
          <a:ext cx="6657975" cy="495300"/>
        </a:xfrm>
        <a:prstGeom prst="rect">
          <a:avLst/>
        </a:prstGeom>
        <a:noFill/>
        <a:ln w="1" cmpd="sng">
          <a:noFill/>
        </a:ln>
      </xdr:spPr>
      <xdr:txBody>
        <a:bodyPr vertOverflow="clip" wrap="square"/>
        <a:p>
          <a:pPr algn="l">
            <a:defRPr/>
          </a:pPr>
          <a:r>
            <a:rPr lang="en-US" cap="none" sz="1000" b="0" i="0" u="none" baseline="0">
              <a:solidFill>
                <a:srgbClr val="000000"/>
              </a:solidFill>
            </a:rPr>
            <a:t>There were no material events subsequent to the end of the current quarter under review and the date of this announcement.
</a:t>
          </a:r>
        </a:p>
      </xdr:txBody>
    </xdr:sp>
    <xdr:clientData/>
  </xdr:twoCellAnchor>
  <xdr:twoCellAnchor>
    <xdr:from>
      <xdr:col>1</xdr:col>
      <xdr:colOff>19050</xdr:colOff>
      <xdr:row>31</xdr:row>
      <xdr:rowOff>9525</xdr:rowOff>
    </xdr:from>
    <xdr:to>
      <xdr:col>8</xdr:col>
      <xdr:colOff>685800</xdr:colOff>
      <xdr:row>33</xdr:row>
      <xdr:rowOff>76200</xdr:rowOff>
    </xdr:to>
    <xdr:sp>
      <xdr:nvSpPr>
        <xdr:cNvPr id="19" name="TextBox 34"/>
        <xdr:cNvSpPr txBox="1">
          <a:spLocks noChangeArrowheads="1"/>
        </xdr:cNvSpPr>
      </xdr:nvSpPr>
      <xdr:spPr>
        <a:xfrm>
          <a:off x="323850" y="5067300"/>
          <a:ext cx="6657975" cy="390525"/>
        </a:xfrm>
        <a:prstGeom prst="rect">
          <a:avLst/>
        </a:prstGeom>
        <a:solidFill>
          <a:srgbClr val="FFFFFF"/>
        </a:solidFill>
        <a:ln w="9525" cmpd="sng">
          <a:noFill/>
        </a:ln>
      </xdr:spPr>
      <xdr:txBody>
        <a:bodyPr vertOverflow="clip" wrap="square"/>
        <a:p>
          <a:pPr algn="l">
            <a:defRPr/>
          </a:pPr>
          <a:r>
            <a:rPr lang="en-US" cap="none" sz="1000" b="0" i="0" u="none" baseline="0"/>
            <a:t>The Group's operations were not materially affected by any major seasonal or cyclical changes during the quarter under review.</a:t>
          </a:r>
        </a:p>
      </xdr:txBody>
    </xdr:sp>
    <xdr:clientData/>
  </xdr:twoCellAnchor>
  <xdr:twoCellAnchor>
    <xdr:from>
      <xdr:col>1</xdr:col>
      <xdr:colOff>47625</xdr:colOff>
      <xdr:row>39</xdr:row>
      <xdr:rowOff>152400</xdr:rowOff>
    </xdr:from>
    <xdr:to>
      <xdr:col>9</xdr:col>
      <xdr:colOff>638175</xdr:colOff>
      <xdr:row>41</xdr:row>
      <xdr:rowOff>28575</xdr:rowOff>
    </xdr:to>
    <xdr:sp>
      <xdr:nvSpPr>
        <xdr:cNvPr id="20" name="Text 18"/>
        <xdr:cNvSpPr txBox="1">
          <a:spLocks noChangeArrowheads="1"/>
        </xdr:cNvSpPr>
      </xdr:nvSpPr>
      <xdr:spPr>
        <a:xfrm>
          <a:off x="352425" y="6505575"/>
          <a:ext cx="7267575" cy="200025"/>
        </a:xfrm>
        <a:prstGeom prst="rect">
          <a:avLst/>
        </a:prstGeom>
        <a:noFill/>
        <a:ln w="1" cmpd="sng">
          <a:noFill/>
        </a:ln>
      </xdr:spPr>
      <xdr:txBody>
        <a:bodyPr vertOverflow="clip" wrap="square"/>
        <a:p>
          <a:pPr algn="just">
            <a:defRPr/>
          </a:pPr>
          <a:r>
            <a:rPr lang="en-US" cap="none" sz="1000" b="1" i="0" u="none" baseline="0">
              <a:latin typeface="Times New Roman"/>
              <a:ea typeface="Times New Roman"/>
              <a:cs typeface="Times New Roman"/>
            </a:rPr>
            <a:t>Material Changes in Estimates of Amounts Reported
</a:t>
          </a:r>
          <a:r>
            <a:rPr lang="en-US" cap="none" sz="1000" b="0" i="0" u="none" baseline="0">
              <a:latin typeface="Times New Roman"/>
              <a:ea typeface="Times New Roman"/>
              <a:cs typeface="Times New Roman"/>
            </a:rPr>
            <a:t>.
</a:t>
          </a:r>
        </a:p>
      </xdr:txBody>
    </xdr:sp>
    <xdr:clientData/>
  </xdr:twoCellAnchor>
  <xdr:twoCellAnchor>
    <xdr:from>
      <xdr:col>1</xdr:col>
      <xdr:colOff>0</xdr:colOff>
      <xdr:row>96</xdr:row>
      <xdr:rowOff>133350</xdr:rowOff>
    </xdr:from>
    <xdr:to>
      <xdr:col>10</xdr:col>
      <xdr:colOff>9525</xdr:colOff>
      <xdr:row>101</xdr:row>
      <xdr:rowOff>28575</xdr:rowOff>
    </xdr:to>
    <xdr:sp>
      <xdr:nvSpPr>
        <xdr:cNvPr id="21" name="Text 18"/>
        <xdr:cNvSpPr txBox="1">
          <a:spLocks noChangeArrowheads="1"/>
        </xdr:cNvSpPr>
      </xdr:nvSpPr>
      <xdr:spPr>
        <a:xfrm>
          <a:off x="304800" y="16240125"/>
          <a:ext cx="7505700" cy="704850"/>
        </a:xfrm>
        <a:prstGeom prst="rect">
          <a:avLst/>
        </a:prstGeom>
        <a:noFill/>
        <a:ln w="1" cmpd="sng">
          <a:noFill/>
        </a:ln>
      </xdr:spPr>
      <xdr:txBody>
        <a:bodyPr vertOverflow="clip" wrap="square"/>
        <a:p>
          <a:pPr algn="l">
            <a:defRPr/>
          </a:pPr>
          <a:r>
            <a:rPr lang="en-US" cap="none" sz="1000" b="0" i="0" u="none" baseline="0">
              <a:solidFill>
                <a:srgbClr val="000000"/>
              </a:solidFill>
            </a:rPr>
            <a:t>The Group did not revalue any of its property, plant and equipment during the quarter ended 30 June 2007.
 As at 30 June 2007, all property, plant and equipment were stated at cost less accumulated depreciation.
</a:t>
          </a:r>
        </a:p>
      </xdr:txBody>
    </xdr:sp>
    <xdr:clientData/>
  </xdr:twoCellAnchor>
  <xdr:twoCellAnchor>
    <xdr:from>
      <xdr:col>1</xdr:col>
      <xdr:colOff>19050</xdr:colOff>
      <xdr:row>42</xdr:row>
      <xdr:rowOff>9525</xdr:rowOff>
    </xdr:from>
    <xdr:to>
      <xdr:col>8</xdr:col>
      <xdr:colOff>685800</xdr:colOff>
      <xdr:row>45</xdr:row>
      <xdr:rowOff>0</xdr:rowOff>
    </xdr:to>
    <xdr:sp>
      <xdr:nvSpPr>
        <xdr:cNvPr id="22" name="TextBox 40"/>
        <xdr:cNvSpPr txBox="1">
          <a:spLocks noChangeArrowheads="1"/>
        </xdr:cNvSpPr>
      </xdr:nvSpPr>
      <xdr:spPr>
        <a:xfrm>
          <a:off x="323850" y="6848475"/>
          <a:ext cx="6657975" cy="476250"/>
        </a:xfrm>
        <a:prstGeom prst="rect">
          <a:avLst/>
        </a:prstGeom>
        <a:solidFill>
          <a:srgbClr val="FFFFFF"/>
        </a:solidFill>
        <a:ln w="9525" cmpd="sng">
          <a:noFill/>
        </a:ln>
      </xdr:spPr>
      <xdr:txBody>
        <a:bodyPr vertOverflow="clip" wrap="square"/>
        <a:p>
          <a:pPr algn="l">
            <a:defRPr/>
          </a:pPr>
          <a:r>
            <a:rPr lang="en-US" cap="none" sz="1000" b="0" i="0" u="none" baseline="0"/>
            <a:t>There were no significant changes in estimates that had a material effect on the results of the  Group for the current quarter under review.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5"/>
  <sheetViews>
    <sheetView workbookViewId="0" topLeftCell="A4">
      <selection activeCell="A67" sqref="A67"/>
    </sheetView>
  </sheetViews>
  <sheetFormatPr defaultColWidth="9.140625" defaultRowHeight="15" customHeight="1"/>
  <cols>
    <col min="1" max="1" width="63.00390625" style="80" customWidth="1"/>
    <col min="2" max="2" width="13.421875" style="80" customWidth="1"/>
    <col min="3" max="3" width="4.28125" style="80" customWidth="1"/>
    <col min="4" max="4" width="13.421875" style="80" customWidth="1"/>
    <col min="5" max="6" width="1.8515625" style="80" customWidth="1"/>
    <col min="7" max="16384" width="9.140625" style="80" customWidth="1"/>
  </cols>
  <sheetData>
    <row r="1" ht="15" customHeight="1">
      <c r="A1" s="62" t="s">
        <v>0</v>
      </c>
    </row>
    <row r="2" ht="15" customHeight="1">
      <c r="A2" s="50" t="s">
        <v>107</v>
      </c>
    </row>
    <row r="3" ht="15" customHeight="1">
      <c r="A3" s="16"/>
    </row>
    <row r="4" ht="15" customHeight="1">
      <c r="A4" s="17" t="s">
        <v>225</v>
      </c>
    </row>
    <row r="5" ht="15" customHeight="1">
      <c r="A5" s="1" t="s">
        <v>9</v>
      </c>
    </row>
    <row r="6" spans="1:6" ht="15" customHeight="1">
      <c r="A6" s="18"/>
      <c r="B6" s="131"/>
      <c r="C6" s="131"/>
      <c r="D6" s="131"/>
      <c r="F6" s="60"/>
    </row>
    <row r="7" spans="1:6" ht="15" customHeight="1">
      <c r="A7" s="18"/>
      <c r="B7" s="60" t="s">
        <v>210</v>
      </c>
      <c r="C7" s="60"/>
      <c r="D7" s="60" t="s">
        <v>211</v>
      </c>
      <c r="F7" s="60"/>
    </row>
    <row r="8" spans="1:6" ht="15" customHeight="1">
      <c r="A8" s="18"/>
      <c r="B8" s="60" t="s">
        <v>125</v>
      </c>
      <c r="C8" s="61"/>
      <c r="D8" s="61" t="s">
        <v>212</v>
      </c>
      <c r="F8" s="61"/>
    </row>
    <row r="9" spans="1:6" ht="15" customHeight="1">
      <c r="A9" s="18"/>
      <c r="B9" s="61" t="s">
        <v>126</v>
      </c>
      <c r="C9" s="61"/>
      <c r="D9" s="61" t="s">
        <v>127</v>
      </c>
      <c r="F9" s="61"/>
    </row>
    <row r="10" spans="1:6" ht="15" customHeight="1">
      <c r="A10" s="18"/>
      <c r="B10" s="61" t="s">
        <v>65</v>
      </c>
      <c r="C10" s="61"/>
      <c r="D10" s="61" t="s">
        <v>128</v>
      </c>
      <c r="F10" s="61"/>
    </row>
    <row r="11" spans="1:6" ht="15" customHeight="1">
      <c r="A11" s="18"/>
      <c r="B11" s="61" t="s">
        <v>226</v>
      </c>
      <c r="C11" s="61"/>
      <c r="D11" s="61" t="s">
        <v>178</v>
      </c>
      <c r="F11" s="61"/>
    </row>
    <row r="12" spans="1:6" ht="15" customHeight="1">
      <c r="A12" s="20"/>
      <c r="B12" s="60" t="s">
        <v>18</v>
      </c>
      <c r="C12" s="2"/>
      <c r="D12" s="60" t="s">
        <v>18</v>
      </c>
      <c r="F12" s="2"/>
    </row>
    <row r="13" spans="1:6" ht="15" customHeight="1">
      <c r="A13" s="20"/>
      <c r="B13" s="60"/>
      <c r="C13" s="2"/>
      <c r="D13" s="60"/>
      <c r="F13" s="2"/>
    </row>
    <row r="14" spans="1:6" ht="15" customHeight="1">
      <c r="A14" s="20" t="s">
        <v>194</v>
      </c>
      <c r="B14" s="60"/>
      <c r="C14" s="2"/>
      <c r="D14" s="60"/>
      <c r="F14" s="2"/>
    </row>
    <row r="15" ht="15" customHeight="1">
      <c r="A15" s="20" t="s">
        <v>195</v>
      </c>
    </row>
    <row r="16" spans="1:4" ht="15" customHeight="1">
      <c r="A16" s="21" t="s">
        <v>49</v>
      </c>
      <c r="B16" s="22">
        <v>12492</v>
      </c>
      <c r="D16" s="22">
        <v>10356</v>
      </c>
    </row>
    <row r="17" spans="1:4" ht="15" customHeight="1">
      <c r="A17" s="21" t="s">
        <v>214</v>
      </c>
      <c r="B17" s="22">
        <v>1361</v>
      </c>
      <c r="D17" s="22">
        <v>1381</v>
      </c>
    </row>
    <row r="18" spans="1:4" ht="15" customHeight="1">
      <c r="A18" s="21"/>
      <c r="B18" s="110">
        <f>SUM(B16:B17)</f>
        <v>13853</v>
      </c>
      <c r="C18" s="111"/>
      <c r="D18" s="110">
        <f>SUM(D16:D17)</f>
        <v>11737</v>
      </c>
    </row>
    <row r="19" spans="1:4" ht="15" customHeight="1">
      <c r="A19" s="21"/>
      <c r="B19" s="22"/>
      <c r="D19" s="22"/>
    </row>
    <row r="20" spans="1:4" ht="15" customHeight="1">
      <c r="A20" s="20" t="s">
        <v>1</v>
      </c>
      <c r="B20" s="22"/>
      <c r="D20" s="22"/>
    </row>
    <row r="21" spans="1:4" ht="15" customHeight="1">
      <c r="A21" s="21" t="s">
        <v>2</v>
      </c>
      <c r="B21" s="22">
        <v>8000</v>
      </c>
      <c r="C21" s="109"/>
      <c r="D21" s="22">
        <v>6500</v>
      </c>
    </row>
    <row r="22" spans="1:4" ht="15" customHeight="1">
      <c r="A22" s="21" t="s">
        <v>3</v>
      </c>
      <c r="B22" s="22">
        <v>8071</v>
      </c>
      <c r="C22" s="109"/>
      <c r="D22" s="22">
        <v>9840</v>
      </c>
    </row>
    <row r="23" spans="1:4" ht="15" customHeight="1">
      <c r="A23" s="21" t="s">
        <v>4</v>
      </c>
      <c r="B23" s="22">
        <v>837</v>
      </c>
      <c r="C23" s="109"/>
      <c r="D23" s="22">
        <v>567</v>
      </c>
    </row>
    <row r="24" spans="1:4" ht="15" customHeight="1">
      <c r="A24" s="21" t="s">
        <v>5</v>
      </c>
      <c r="B24" s="22">
        <v>283</v>
      </c>
      <c r="C24" s="109"/>
      <c r="D24" s="22">
        <v>173</v>
      </c>
    </row>
    <row r="25" spans="1:4" ht="15" customHeight="1">
      <c r="A25" s="21" t="s">
        <v>213</v>
      </c>
      <c r="B25" s="76">
        <f>1023+2062</f>
        <v>3085</v>
      </c>
      <c r="C25" s="109"/>
      <c r="D25" s="76">
        <v>2375</v>
      </c>
    </row>
    <row r="26" spans="1:4" ht="15" customHeight="1">
      <c r="A26" s="21"/>
      <c r="B26" s="110">
        <f>SUM(B21:B25)</f>
        <v>20276</v>
      </c>
      <c r="C26" s="111"/>
      <c r="D26" s="110">
        <f>SUM(D21:D25)</f>
        <v>19455</v>
      </c>
    </row>
    <row r="27" spans="1:4" ht="15" customHeight="1">
      <c r="A27" s="21"/>
      <c r="B27" s="22"/>
      <c r="C27" s="109"/>
      <c r="D27" s="22"/>
    </row>
    <row r="28" spans="1:4" ht="15" customHeight="1" thickBot="1">
      <c r="A28" s="20" t="s">
        <v>196</v>
      </c>
      <c r="B28" s="112">
        <f>+B26+B18</f>
        <v>34129</v>
      </c>
      <c r="C28" s="109"/>
      <c r="D28" s="112">
        <f>+D26+D18</f>
        <v>31192</v>
      </c>
    </row>
    <row r="29" spans="1:4" ht="15" customHeight="1">
      <c r="A29" s="21"/>
      <c r="B29" s="22"/>
      <c r="C29" s="109"/>
      <c r="D29" s="22"/>
    </row>
    <row r="30" spans="1:4" ht="15" customHeight="1">
      <c r="A30" s="20" t="s">
        <v>197</v>
      </c>
      <c r="B30" s="22"/>
      <c r="C30" s="109"/>
      <c r="D30" s="22"/>
    </row>
    <row r="31" spans="1:4" ht="15" customHeight="1">
      <c r="A31" s="20"/>
      <c r="B31" s="22"/>
      <c r="C31" s="109"/>
      <c r="D31" s="22"/>
    </row>
    <row r="32" spans="1:4" ht="15" customHeight="1">
      <c r="A32" s="21" t="s">
        <v>198</v>
      </c>
      <c r="B32" s="76">
        <v>12300</v>
      </c>
      <c r="D32" s="76">
        <v>8200</v>
      </c>
    </row>
    <row r="33" spans="1:4" ht="15" customHeight="1">
      <c r="A33" s="21" t="s">
        <v>199</v>
      </c>
      <c r="B33" s="76">
        <v>2953</v>
      </c>
      <c r="D33" s="76">
        <f>+'Consol Equity'!C32</f>
        <v>7116.3</v>
      </c>
    </row>
    <row r="34" spans="1:4" ht="15" customHeight="1">
      <c r="A34" s="21" t="s">
        <v>200</v>
      </c>
      <c r="B34" s="23">
        <v>7436</v>
      </c>
      <c r="D34" s="23">
        <f>+'Consol Equity'!D32</f>
        <v>5186.6</v>
      </c>
    </row>
    <row r="35" spans="1:4" ht="15" customHeight="1">
      <c r="A35" s="20" t="s">
        <v>201</v>
      </c>
      <c r="B35" s="110">
        <f>SUM(B32:B34)</f>
        <v>22689</v>
      </c>
      <c r="D35" s="110">
        <f>SUM(D32:D34)</f>
        <v>20502.9</v>
      </c>
    </row>
    <row r="36" spans="1:4" ht="15" customHeight="1">
      <c r="A36" s="20"/>
      <c r="B36" s="22"/>
      <c r="C36" s="109"/>
      <c r="D36" s="22"/>
    </row>
    <row r="37" spans="1:4" ht="15" customHeight="1">
      <c r="A37" s="20" t="s">
        <v>202</v>
      </c>
      <c r="B37" s="22"/>
      <c r="C37" s="109"/>
      <c r="D37" s="22"/>
    </row>
    <row r="38" spans="1:4" ht="15" customHeight="1">
      <c r="A38" s="21" t="s">
        <v>203</v>
      </c>
      <c r="B38" s="22">
        <v>882</v>
      </c>
      <c r="D38" s="22">
        <v>861</v>
      </c>
    </row>
    <row r="39" spans="1:4" ht="15" customHeight="1">
      <c r="A39" s="21" t="s">
        <v>204</v>
      </c>
      <c r="B39" s="22">
        <f>2509-Notes!F249</f>
        <v>1510.4</v>
      </c>
      <c r="D39" s="22">
        <v>479</v>
      </c>
    </row>
    <row r="40" spans="1:4" ht="15" customHeight="1">
      <c r="A40" s="20"/>
      <c r="B40" s="110">
        <f>SUM(B38:B39)</f>
        <v>2392.4</v>
      </c>
      <c r="D40" s="110">
        <f>SUM(D38:D39)</f>
        <v>1340</v>
      </c>
    </row>
    <row r="41" spans="1:4" ht="15" customHeight="1">
      <c r="A41" s="20"/>
      <c r="B41" s="22"/>
      <c r="D41" s="22"/>
    </row>
    <row r="42" spans="1:4" ht="15" customHeight="1">
      <c r="A42" s="20" t="s">
        <v>50</v>
      </c>
      <c r="B42" s="22"/>
      <c r="C42" s="109"/>
      <c r="D42" s="22"/>
    </row>
    <row r="43" spans="1:4" ht="15" customHeight="1">
      <c r="A43" s="21" t="s">
        <v>6</v>
      </c>
      <c r="B43" s="22">
        <v>6050</v>
      </c>
      <c r="C43" s="109"/>
      <c r="D43" s="22">
        <v>5842</v>
      </c>
    </row>
    <row r="44" spans="1:4" ht="15" customHeight="1">
      <c r="A44" s="21" t="s">
        <v>7</v>
      </c>
      <c r="B44" s="22">
        <f>776+Notes!F249</f>
        <v>1774.6</v>
      </c>
      <c r="C44" s="109"/>
      <c r="D44" s="22">
        <v>2134</v>
      </c>
    </row>
    <row r="45" spans="1:4" ht="15" customHeight="1">
      <c r="A45" s="21" t="s">
        <v>215</v>
      </c>
      <c r="B45" s="76">
        <v>785</v>
      </c>
      <c r="C45" s="109"/>
      <c r="D45" s="76">
        <v>1332</v>
      </c>
    </row>
    <row r="46" spans="1:4" ht="15" customHeight="1">
      <c r="A46" s="21" t="s">
        <v>8</v>
      </c>
      <c r="B46" s="22">
        <v>438</v>
      </c>
      <c r="C46" s="109"/>
      <c r="D46" s="22">
        <v>41.1</v>
      </c>
    </row>
    <row r="47" spans="1:4" ht="15" customHeight="1">
      <c r="A47" s="20" t="s">
        <v>216</v>
      </c>
      <c r="B47" s="110">
        <f>SUM(B43:B46)</f>
        <v>9047.6</v>
      </c>
      <c r="C47" s="109"/>
      <c r="D47" s="110">
        <f>SUM(D43:D46)</f>
        <v>9349.1</v>
      </c>
    </row>
    <row r="48" spans="1:4" ht="15" customHeight="1">
      <c r="A48" s="21"/>
      <c r="B48" s="22"/>
      <c r="C48" s="109"/>
      <c r="D48" s="22"/>
    </row>
    <row r="49" spans="1:4" ht="15" customHeight="1" thickBot="1">
      <c r="A49" s="20" t="s">
        <v>205</v>
      </c>
      <c r="B49" s="112">
        <f>+B35+B40+B47</f>
        <v>34129</v>
      </c>
      <c r="D49" s="112">
        <f>+D35+D40+D47</f>
        <v>31192</v>
      </c>
    </row>
    <row r="50" spans="1:4" ht="15" customHeight="1">
      <c r="A50" s="21"/>
      <c r="B50" s="22"/>
      <c r="D50" s="22"/>
    </row>
    <row r="51" spans="1:4" ht="15" customHeight="1">
      <c r="A51" s="21"/>
      <c r="B51" s="22"/>
      <c r="D51" s="22"/>
    </row>
    <row r="52" spans="1:4" ht="15" customHeight="1">
      <c r="A52" s="11" t="s">
        <v>223</v>
      </c>
      <c r="B52" s="11"/>
      <c r="C52" s="11"/>
      <c r="D52" s="11"/>
    </row>
    <row r="53" spans="1:4" ht="15" customHeight="1">
      <c r="A53" s="11" t="s">
        <v>224</v>
      </c>
      <c r="B53" s="116">
        <f>+B35/B32*100/1000</f>
        <v>0.18446341463414634</v>
      </c>
      <c r="C53" s="11"/>
      <c r="D53" s="116">
        <f>+D35/D32*100/1000</f>
        <v>0.25003536585365854</v>
      </c>
    </row>
    <row r="54" spans="1:4" ht="15" customHeight="1">
      <c r="A54" s="21"/>
      <c r="B54" s="22"/>
      <c r="D54" s="22"/>
    </row>
    <row r="55" ht="15" customHeight="1">
      <c r="A55" s="12" t="s">
        <v>22</v>
      </c>
    </row>
    <row r="56" ht="15" customHeight="1">
      <c r="A56" s="12"/>
    </row>
    <row r="57" ht="15" customHeight="1">
      <c r="G57" s="3"/>
    </row>
    <row r="58" ht="15" customHeight="1">
      <c r="A58" s="78"/>
    </row>
    <row r="61" ht="18.75" customHeight="1"/>
    <row r="62" ht="18.75" customHeight="1"/>
    <row r="63" ht="15" customHeight="1">
      <c r="A63" s="79"/>
    </row>
    <row r="64" ht="15" customHeight="1">
      <c r="A64" s="11"/>
    </row>
    <row r="65" ht="15" customHeight="1">
      <c r="A65" s="11"/>
    </row>
  </sheetData>
  <mergeCells count="1">
    <mergeCell ref="B6:D6"/>
  </mergeCells>
  <printOptions/>
  <pageMargins left="0.5" right="0.25" top="0.5" bottom="0.5" header="0.5"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2:K55"/>
  <sheetViews>
    <sheetView workbookViewId="0" topLeftCell="A1">
      <selection activeCell="J59" sqref="J59"/>
    </sheetView>
  </sheetViews>
  <sheetFormatPr defaultColWidth="9.140625" defaultRowHeight="12.75"/>
  <cols>
    <col min="1" max="1" width="46.421875" style="15" customWidth="1"/>
    <col min="2" max="2" width="13.57421875" style="15" customWidth="1"/>
    <col min="3" max="3" width="2.00390625" style="15" customWidth="1"/>
    <col min="4" max="4" width="13.7109375" style="15" customWidth="1"/>
    <col min="5" max="5" width="1.7109375" style="15" customWidth="1"/>
    <col min="6" max="6" width="11.7109375" style="15" customWidth="1"/>
    <col min="7" max="7" width="1.7109375" style="15" customWidth="1"/>
    <col min="8" max="8" width="12.7109375" style="15" customWidth="1"/>
    <col min="9" max="16384" width="9.140625" style="15" customWidth="1"/>
  </cols>
  <sheetData>
    <row r="2" s="24" customFormat="1" ht="15.75">
      <c r="A2" s="62" t="s">
        <v>0</v>
      </c>
    </row>
    <row r="3" s="24" customFormat="1" ht="13.5" customHeight="1">
      <c r="A3" s="50" t="s">
        <v>107</v>
      </c>
    </row>
    <row r="4" s="25" customFormat="1" ht="12.75">
      <c r="A4" s="16"/>
    </row>
    <row r="5" s="24" customFormat="1" ht="12.75">
      <c r="A5" s="2" t="s">
        <v>10</v>
      </c>
    </row>
    <row r="6" s="24" customFormat="1" ht="12.75">
      <c r="A6" s="2" t="s">
        <v>229</v>
      </c>
    </row>
    <row r="7" spans="1:2" s="24" customFormat="1" ht="13.5" customHeight="1">
      <c r="A7" s="2" t="s">
        <v>9</v>
      </c>
      <c r="B7" s="19"/>
    </row>
    <row r="8" spans="1:8" s="24" customFormat="1" ht="13.5" customHeight="1">
      <c r="A8" s="2"/>
      <c r="B8" s="131" t="s">
        <v>89</v>
      </c>
      <c r="C8" s="131"/>
      <c r="D8" s="131"/>
      <c r="E8" s="2"/>
      <c r="F8" s="131" t="s">
        <v>92</v>
      </c>
      <c r="G8" s="131"/>
      <c r="H8" s="131"/>
    </row>
    <row r="9" spans="1:8" s="24" customFormat="1" ht="13.5" customHeight="1">
      <c r="A9" s="2"/>
      <c r="B9" s="60"/>
      <c r="C9" s="60"/>
      <c r="D9" s="60"/>
      <c r="E9" s="2"/>
      <c r="F9" s="60"/>
      <c r="G9" s="60"/>
      <c r="H9" s="60"/>
    </row>
    <row r="10" spans="1:8" s="24" customFormat="1" ht="13.5" customHeight="1">
      <c r="A10" s="2"/>
      <c r="B10" s="60"/>
      <c r="C10" s="61"/>
      <c r="D10" s="61" t="s">
        <v>90</v>
      </c>
      <c r="E10" s="61"/>
      <c r="F10" s="60"/>
      <c r="G10" s="61"/>
      <c r="H10" s="61" t="s">
        <v>90</v>
      </c>
    </row>
    <row r="11" spans="1:8" s="24" customFormat="1" ht="13.5" customHeight="1">
      <c r="A11" s="2"/>
      <c r="B11" s="61" t="s">
        <v>64</v>
      </c>
      <c r="C11" s="61"/>
      <c r="D11" s="61" t="s">
        <v>91</v>
      </c>
      <c r="E11" s="61"/>
      <c r="F11" s="61" t="s">
        <v>64</v>
      </c>
      <c r="G11" s="61"/>
      <c r="H11" s="61" t="s">
        <v>91</v>
      </c>
    </row>
    <row r="12" spans="1:8" s="24" customFormat="1" ht="13.5" customHeight="1">
      <c r="A12" s="2"/>
      <c r="B12" s="61" t="s">
        <v>65</v>
      </c>
      <c r="C12" s="61"/>
      <c r="D12" s="61" t="s">
        <v>65</v>
      </c>
      <c r="E12" s="61"/>
      <c r="F12" s="61" t="s">
        <v>66</v>
      </c>
      <c r="G12" s="61"/>
      <c r="H12" s="61" t="s">
        <v>247</v>
      </c>
    </row>
    <row r="13" spans="1:8" s="24" customFormat="1" ht="13.5" customHeight="1">
      <c r="A13" s="2"/>
      <c r="B13" s="61" t="s">
        <v>226</v>
      </c>
      <c r="C13" s="61"/>
      <c r="D13" s="61" t="s">
        <v>227</v>
      </c>
      <c r="E13" s="61"/>
      <c r="F13" s="61" t="s">
        <v>226</v>
      </c>
      <c r="G13" s="61"/>
      <c r="H13" s="61" t="s">
        <v>227</v>
      </c>
    </row>
    <row r="14" spans="1:8" s="25" customFormat="1" ht="13.5" customHeight="1">
      <c r="A14" s="24"/>
      <c r="B14" s="60" t="s">
        <v>18</v>
      </c>
      <c r="C14" s="2"/>
      <c r="D14" s="60" t="s">
        <v>18</v>
      </c>
      <c r="E14" s="2"/>
      <c r="F14" s="60" t="s">
        <v>18</v>
      </c>
      <c r="G14" s="2"/>
      <c r="H14" s="60" t="s">
        <v>18</v>
      </c>
    </row>
    <row r="15" spans="4:8" s="24" customFormat="1" ht="13.5" customHeight="1">
      <c r="D15" s="73"/>
      <c r="H15" s="73"/>
    </row>
    <row r="16" spans="1:11" s="24" customFormat="1" ht="13.5" customHeight="1">
      <c r="A16" s="18" t="s">
        <v>103</v>
      </c>
      <c r="B16" s="34">
        <v>12752</v>
      </c>
      <c r="C16" s="18"/>
      <c r="D16" s="81">
        <v>10860</v>
      </c>
      <c r="E16" s="18"/>
      <c r="F16" s="34">
        <v>25941</v>
      </c>
      <c r="H16" s="81">
        <v>18496</v>
      </c>
      <c r="J16" s="125"/>
      <c r="K16" s="125"/>
    </row>
    <row r="17" spans="2:8" s="24" customFormat="1" ht="13.5" customHeight="1">
      <c r="B17" s="18"/>
      <c r="C17" s="18"/>
      <c r="D17" s="34"/>
      <c r="E17" s="18"/>
      <c r="F17" s="18"/>
      <c r="H17" s="73"/>
    </row>
    <row r="18" spans="1:8" s="24" customFormat="1" ht="13.5" customHeight="1">
      <c r="A18" s="18" t="s">
        <v>102</v>
      </c>
      <c r="B18" s="56">
        <v>-10761</v>
      </c>
      <c r="C18" s="18"/>
      <c r="D18" s="82">
        <v>-9106</v>
      </c>
      <c r="E18" s="18"/>
      <c r="F18" s="56">
        <v>-22090</v>
      </c>
      <c r="H18" s="82">
        <v>-15419</v>
      </c>
    </row>
    <row r="19" spans="2:8" s="24" customFormat="1" ht="13.5" customHeight="1">
      <c r="B19" s="18"/>
      <c r="C19" s="18"/>
      <c r="D19" s="34"/>
      <c r="E19" s="18"/>
      <c r="F19" s="18"/>
      <c r="H19" s="73"/>
    </row>
    <row r="20" spans="1:8" s="24" customFormat="1" ht="13.5" customHeight="1">
      <c r="A20" s="18" t="s">
        <v>101</v>
      </c>
      <c r="B20" s="34">
        <f>SUM(B16:B18)</f>
        <v>1991</v>
      </c>
      <c r="C20" s="18"/>
      <c r="D20" s="34">
        <f>SUM(D16:D18)</f>
        <v>1754</v>
      </c>
      <c r="E20" s="18"/>
      <c r="F20" s="34">
        <f>SUM(F16:F18)</f>
        <v>3851</v>
      </c>
      <c r="H20" s="34">
        <f>SUM(H16:H18)</f>
        <v>3077</v>
      </c>
    </row>
    <row r="21" spans="1:8" s="26" customFormat="1" ht="13.5" customHeight="1">
      <c r="A21" s="18"/>
      <c r="B21" s="58"/>
      <c r="C21" s="18"/>
      <c r="D21" s="34"/>
      <c r="E21" s="18"/>
      <c r="F21" s="58"/>
      <c r="H21" s="83"/>
    </row>
    <row r="22" spans="1:8" s="24" customFormat="1" ht="13.5" customHeight="1">
      <c r="A22" s="18" t="s">
        <v>100</v>
      </c>
      <c r="B22" s="34">
        <v>540</v>
      </c>
      <c r="C22" s="18"/>
      <c r="D22" s="81">
        <v>164</v>
      </c>
      <c r="E22" s="18"/>
      <c r="F22" s="34">
        <v>963</v>
      </c>
      <c r="H22" s="81">
        <v>291</v>
      </c>
    </row>
    <row r="23" spans="2:8" s="24" customFormat="1" ht="13.5" customHeight="1">
      <c r="B23" s="18"/>
      <c r="C23" s="18"/>
      <c r="D23" s="34"/>
      <c r="E23" s="18"/>
      <c r="F23" s="18"/>
      <c r="H23" s="73"/>
    </row>
    <row r="24" spans="1:8" s="24" customFormat="1" ht="13.5" customHeight="1">
      <c r="A24" s="18" t="s">
        <v>99</v>
      </c>
      <c r="B24" s="56">
        <v>-770</v>
      </c>
      <c r="C24" s="18"/>
      <c r="D24" s="82">
        <v>-584</v>
      </c>
      <c r="E24" s="18"/>
      <c r="F24" s="56">
        <v>-1690</v>
      </c>
      <c r="H24" s="82">
        <v>-1092</v>
      </c>
    </row>
    <row r="25" spans="1:8" s="24" customFormat="1" ht="13.5" customHeight="1">
      <c r="A25" s="18"/>
      <c r="B25" s="18"/>
      <c r="C25" s="18"/>
      <c r="D25" s="34"/>
      <c r="E25" s="18"/>
      <c r="F25" s="18"/>
      <c r="H25" s="73"/>
    </row>
    <row r="26" spans="1:8" s="24" customFormat="1" ht="13.5" customHeight="1">
      <c r="A26" s="18" t="s">
        <v>98</v>
      </c>
      <c r="B26" s="18">
        <f>SUM(B20:B24)</f>
        <v>1761</v>
      </c>
      <c r="C26" s="18"/>
      <c r="D26" s="18">
        <f>SUM(D20:D24)</f>
        <v>1334</v>
      </c>
      <c r="E26" s="18"/>
      <c r="F26" s="18">
        <f>SUM(F20:F24)</f>
        <v>3124</v>
      </c>
      <c r="H26" s="18">
        <f>SUM(H20:H24)</f>
        <v>2276</v>
      </c>
    </row>
    <row r="27" spans="1:8" s="24" customFormat="1" ht="13.5" customHeight="1">
      <c r="A27" s="18"/>
      <c r="B27" s="18"/>
      <c r="C27" s="18"/>
      <c r="D27" s="34"/>
      <c r="E27" s="18"/>
      <c r="F27" s="18"/>
      <c r="H27" s="73"/>
    </row>
    <row r="28" spans="1:8" s="24" customFormat="1" ht="13.5" customHeight="1">
      <c r="A28" s="18" t="s">
        <v>97</v>
      </c>
      <c r="B28" s="56">
        <v>-40</v>
      </c>
      <c r="C28" s="18"/>
      <c r="D28" s="82">
        <v>-24</v>
      </c>
      <c r="E28" s="18"/>
      <c r="F28" s="56">
        <v>-60</v>
      </c>
      <c r="H28" s="82">
        <v>-48</v>
      </c>
    </row>
    <row r="29" spans="1:8" s="24" customFormat="1" ht="13.5" customHeight="1">
      <c r="A29" s="18"/>
      <c r="B29" s="34"/>
      <c r="C29" s="18"/>
      <c r="D29" s="34"/>
      <c r="E29" s="18"/>
      <c r="F29" s="34"/>
      <c r="H29" s="73"/>
    </row>
    <row r="30" spans="1:11" s="24" customFormat="1" ht="13.5" customHeight="1">
      <c r="A30" s="18" t="s">
        <v>40</v>
      </c>
      <c r="B30" s="18">
        <f>SUM(B26:B28)</f>
        <v>1721</v>
      </c>
      <c r="C30" s="18"/>
      <c r="D30" s="18">
        <f>SUM(D26:D28)</f>
        <v>1310</v>
      </c>
      <c r="E30" s="18"/>
      <c r="F30" s="18">
        <f>SUM(F26:F28)</f>
        <v>3064</v>
      </c>
      <c r="H30" s="18">
        <f>SUM(H26:H28)</f>
        <v>2228</v>
      </c>
      <c r="J30" s="125"/>
      <c r="K30" s="125"/>
    </row>
    <row r="31" spans="1:8" s="24" customFormat="1" ht="13.5" customHeight="1">
      <c r="A31" s="18"/>
      <c r="B31" s="18"/>
      <c r="C31" s="18"/>
      <c r="D31" s="34"/>
      <c r="E31" s="18"/>
      <c r="F31" s="18"/>
      <c r="H31" s="73"/>
    </row>
    <row r="32" spans="1:8" s="24" customFormat="1" ht="13.5" customHeight="1">
      <c r="A32" s="18" t="s">
        <v>236</v>
      </c>
      <c r="B32" s="57">
        <v>0</v>
      </c>
      <c r="C32" s="18"/>
      <c r="D32" s="56">
        <v>2149</v>
      </c>
      <c r="E32" s="18"/>
      <c r="F32" s="57">
        <v>0</v>
      </c>
      <c r="H32" s="56">
        <v>2149</v>
      </c>
    </row>
    <row r="33" spans="1:8" s="24" customFormat="1" ht="13.5" customHeight="1">
      <c r="A33" s="18"/>
      <c r="B33" s="18"/>
      <c r="C33" s="18"/>
      <c r="D33" s="34"/>
      <c r="E33" s="18"/>
      <c r="F33" s="18"/>
      <c r="H33" s="73"/>
    </row>
    <row r="34" spans="1:8" s="24" customFormat="1" ht="13.5" customHeight="1">
      <c r="A34" s="18" t="s">
        <v>40</v>
      </c>
      <c r="B34" s="18">
        <f>+B30+B32</f>
        <v>1721</v>
      </c>
      <c r="C34" s="18"/>
      <c r="D34" s="18">
        <f>+D30+D32</f>
        <v>3459</v>
      </c>
      <c r="E34" s="18"/>
      <c r="F34" s="18">
        <f>+F30+F32</f>
        <v>3064</v>
      </c>
      <c r="H34" s="18">
        <f>+H30+H32</f>
        <v>4377</v>
      </c>
    </row>
    <row r="35" spans="1:8" s="24" customFormat="1" ht="13.5" customHeight="1">
      <c r="A35" s="18"/>
      <c r="B35" s="18"/>
      <c r="C35" s="18"/>
      <c r="D35" s="34"/>
      <c r="E35" s="18"/>
      <c r="F35" s="18"/>
      <c r="H35" s="73"/>
    </row>
    <row r="36" spans="1:8" s="24" customFormat="1" ht="13.5" customHeight="1">
      <c r="A36" s="18" t="s">
        <v>96</v>
      </c>
      <c r="B36" s="57">
        <v>-515</v>
      </c>
      <c r="C36" s="18"/>
      <c r="D36" s="82">
        <v>-254</v>
      </c>
      <c r="E36" s="18"/>
      <c r="F36" s="57">
        <v>-815</v>
      </c>
      <c r="H36" s="82">
        <v>-459</v>
      </c>
    </row>
    <row r="37" spans="1:8" s="24" customFormat="1" ht="13.5" customHeight="1">
      <c r="A37" s="18"/>
      <c r="B37" s="18"/>
      <c r="C37" s="18"/>
      <c r="D37" s="34"/>
      <c r="E37" s="18"/>
      <c r="F37" s="18"/>
      <c r="H37" s="73"/>
    </row>
    <row r="38" spans="1:8" s="24" customFormat="1" ht="13.5" customHeight="1">
      <c r="A38" s="18" t="s">
        <v>42</v>
      </c>
      <c r="B38" s="18">
        <f>+B34+B36</f>
        <v>1206</v>
      </c>
      <c r="C38" s="18"/>
      <c r="D38" s="18">
        <f>+D34+D36</f>
        <v>3205</v>
      </c>
      <c r="E38" s="18"/>
      <c r="F38" s="18">
        <f>+F34+F36</f>
        <v>2249</v>
      </c>
      <c r="H38" s="18">
        <f>+H34+H36</f>
        <v>3918</v>
      </c>
    </row>
    <row r="39" spans="1:8" s="24" customFormat="1" ht="13.5" customHeight="1">
      <c r="A39" s="18"/>
      <c r="B39" s="18"/>
      <c r="C39" s="18"/>
      <c r="D39" s="34"/>
      <c r="E39" s="18"/>
      <c r="F39" s="18"/>
      <c r="H39" s="73"/>
    </row>
    <row r="40" spans="1:8" s="24" customFormat="1" ht="13.5" customHeight="1">
      <c r="A40" s="18" t="s">
        <v>237</v>
      </c>
      <c r="B40" s="57">
        <v>0</v>
      </c>
      <c r="C40" s="18"/>
      <c r="D40" s="56">
        <v>0</v>
      </c>
      <c r="E40" s="18"/>
      <c r="F40" s="57">
        <v>0</v>
      </c>
      <c r="H40" s="56">
        <v>-713</v>
      </c>
    </row>
    <row r="41" spans="1:8" s="24" customFormat="1" ht="13.5" customHeight="1">
      <c r="A41" s="18"/>
      <c r="B41" s="18"/>
      <c r="C41" s="18"/>
      <c r="D41" s="34"/>
      <c r="E41" s="18"/>
      <c r="F41" s="18"/>
      <c r="H41" s="73"/>
    </row>
    <row r="42" spans="1:8" s="24" customFormat="1" ht="13.5" customHeight="1" thickBot="1">
      <c r="A42" s="18" t="s">
        <v>95</v>
      </c>
      <c r="B42" s="59">
        <f>+B38+B40</f>
        <v>1206</v>
      </c>
      <c r="C42" s="18"/>
      <c r="D42" s="59">
        <f>+D38+D40</f>
        <v>3205</v>
      </c>
      <c r="E42" s="18"/>
      <c r="F42" s="59">
        <f>+F38+F40</f>
        <v>2249</v>
      </c>
      <c r="H42" s="59">
        <f>+H38+H40</f>
        <v>3205</v>
      </c>
    </row>
    <row r="43" spans="4:8" s="24" customFormat="1" ht="13.5" customHeight="1" thickTop="1">
      <c r="D43" s="73"/>
      <c r="H43" s="73"/>
    </row>
    <row r="44" spans="1:8" s="24" customFormat="1" ht="46.5" customHeight="1" thickBot="1">
      <c r="A44" s="49" t="s">
        <v>173</v>
      </c>
      <c r="B44" s="74">
        <f>Notes!F291</f>
        <v>1.408483602728207</v>
      </c>
      <c r="C44" s="3"/>
      <c r="D44" s="74">
        <f>Notes!G291</f>
        <v>5.96</v>
      </c>
      <c r="E44" s="3"/>
      <c r="F44" s="74">
        <f>Notes!I291</f>
        <v>2.6266000186863496</v>
      </c>
      <c r="G44" s="12"/>
      <c r="H44" s="74">
        <f>Notes!J291</f>
        <v>5.964344201280333</v>
      </c>
    </row>
    <row r="45" spans="1:8" s="24" customFormat="1" ht="13.5" customHeight="1" thickTop="1">
      <c r="A45" s="11"/>
      <c r="B45" s="47"/>
      <c r="C45" s="3"/>
      <c r="D45" s="31"/>
      <c r="E45" s="3"/>
      <c r="F45" s="47"/>
      <c r="G45" s="12"/>
      <c r="H45" s="31"/>
    </row>
    <row r="46" spans="1:8" s="24" customFormat="1" ht="13.5" customHeight="1">
      <c r="A46" s="11"/>
      <c r="B46" s="12"/>
      <c r="C46" s="12"/>
      <c r="D46" s="5"/>
      <c r="E46" s="12"/>
      <c r="F46" s="48"/>
      <c r="G46" s="12"/>
      <c r="H46" s="5"/>
    </row>
    <row r="47" spans="1:9" s="24" customFormat="1" ht="15" customHeight="1" thickBot="1">
      <c r="A47" s="4" t="s">
        <v>94</v>
      </c>
      <c r="B47" s="72" t="s">
        <v>129</v>
      </c>
      <c r="C47" s="5"/>
      <c r="D47" s="72" t="s">
        <v>129</v>
      </c>
      <c r="E47" s="5"/>
      <c r="F47" s="72" t="s">
        <v>129</v>
      </c>
      <c r="G47" s="3"/>
      <c r="H47" s="72" t="s">
        <v>129</v>
      </c>
      <c r="I47" s="73"/>
    </row>
    <row r="48" spans="1:8" s="24" customFormat="1" ht="13.5" customHeight="1" thickTop="1">
      <c r="A48" s="12"/>
      <c r="B48" s="12"/>
      <c r="C48" s="12"/>
      <c r="D48" s="48"/>
      <c r="E48" s="12"/>
      <c r="F48" s="48"/>
      <c r="G48" s="12"/>
      <c r="H48" s="48"/>
    </row>
    <row r="51" ht="12.75">
      <c r="A51" s="12" t="s">
        <v>93</v>
      </c>
    </row>
    <row r="52" ht="12.75">
      <c r="A52" s="12"/>
    </row>
    <row r="53" ht="12.75">
      <c r="A53" s="11" t="s">
        <v>152</v>
      </c>
    </row>
    <row r="55" ht="12.75">
      <c r="A55" s="79" t="s">
        <v>228</v>
      </c>
    </row>
    <row r="58" ht="18" customHeight="1"/>
  </sheetData>
  <mergeCells count="2">
    <mergeCell ref="B8:D8"/>
    <mergeCell ref="F8:H8"/>
  </mergeCells>
  <printOptions/>
  <pageMargins left="0.75" right="0.75" top="0.5" bottom="0.5" header="0.5" footer="0.5"/>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F62"/>
  <sheetViews>
    <sheetView workbookViewId="0" topLeftCell="A43">
      <selection activeCell="H51" sqref="H51"/>
    </sheetView>
  </sheetViews>
  <sheetFormatPr defaultColWidth="9.140625" defaultRowHeight="12.75"/>
  <cols>
    <col min="1" max="1" width="31.28125" style="4" customWidth="1"/>
    <col min="2" max="2" width="13.8515625" style="3" customWidth="1"/>
    <col min="3" max="4" width="14.7109375" style="3" customWidth="1"/>
    <col min="5" max="5" width="13.00390625" style="3" customWidth="1"/>
    <col min="6" max="16384" width="9.140625" style="4" customWidth="1"/>
  </cols>
  <sheetData>
    <row r="2" ht="15.75">
      <c r="A2" s="62" t="s">
        <v>0</v>
      </c>
    </row>
    <row r="3" ht="12.75">
      <c r="A3" s="14" t="str">
        <f>'[1]Consol BS '!A2</f>
        <v>Company No. 686148-A</v>
      </c>
    </row>
    <row r="5" ht="12.75">
      <c r="A5" s="2" t="s">
        <v>11</v>
      </c>
    </row>
    <row r="6" ht="12.75">
      <c r="A6" s="2" t="s">
        <v>229</v>
      </c>
    </row>
    <row r="7" ht="12.75">
      <c r="A7" s="2" t="s">
        <v>9</v>
      </c>
    </row>
    <row r="8" ht="12.75">
      <c r="A8" s="2"/>
    </row>
    <row r="9" spans="1:5" ht="12.75">
      <c r="A9" s="2"/>
      <c r="B9" s="64"/>
      <c r="C9" s="77" t="s">
        <v>141</v>
      </c>
      <c r="D9" s="77" t="s">
        <v>12</v>
      </c>
      <c r="E9" s="64"/>
    </row>
    <row r="10" spans="1:5" ht="12.75">
      <c r="A10" s="2"/>
      <c r="B10" s="64"/>
      <c r="C10" s="64"/>
      <c r="D10" s="64"/>
      <c r="E10" s="64"/>
    </row>
    <row r="11" spans="2:5" ht="12.75">
      <c r="B11" s="64"/>
      <c r="C11" s="64"/>
      <c r="D11" s="64"/>
      <c r="E11" s="64"/>
    </row>
    <row r="12" spans="2:6" ht="12.75">
      <c r="B12" s="65" t="s">
        <v>13</v>
      </c>
      <c r="C12" s="65" t="s">
        <v>13</v>
      </c>
      <c r="D12" s="65" t="s">
        <v>14</v>
      </c>
      <c r="E12" s="64"/>
      <c r="F12" s="6"/>
    </row>
    <row r="13" spans="2:6" ht="12.75">
      <c r="B13" s="65" t="s">
        <v>15</v>
      </c>
      <c r="C13" s="65" t="s">
        <v>140</v>
      </c>
      <c r="D13" s="65" t="s">
        <v>16</v>
      </c>
      <c r="E13" s="65" t="s">
        <v>17</v>
      </c>
      <c r="F13" s="6"/>
    </row>
    <row r="14" spans="2:6" ht="12.75">
      <c r="B14" s="65" t="s">
        <v>18</v>
      </c>
      <c r="C14" s="65" t="s">
        <v>18</v>
      </c>
      <c r="D14" s="65" t="s">
        <v>18</v>
      </c>
      <c r="E14" s="65" t="s">
        <v>18</v>
      </c>
      <c r="F14" s="6"/>
    </row>
    <row r="15" spans="2:6" ht="12.75">
      <c r="B15" s="65"/>
      <c r="C15" s="65"/>
      <c r="D15" s="65"/>
      <c r="E15" s="65"/>
      <c r="F15" s="6"/>
    </row>
    <row r="16" spans="1:3" ht="12.75">
      <c r="A16" s="7"/>
      <c r="B16" s="5"/>
      <c r="C16" s="5"/>
    </row>
    <row r="17" ht="12.75">
      <c r="A17" s="2" t="s">
        <v>230</v>
      </c>
    </row>
    <row r="18" ht="12.75">
      <c r="A18" s="66" t="s">
        <v>231</v>
      </c>
    </row>
    <row r="20" spans="1:5" ht="12.75">
      <c r="A20" s="4" t="s">
        <v>133</v>
      </c>
      <c r="B20" s="8" t="s">
        <v>139</v>
      </c>
      <c r="C20" s="8">
        <v>0</v>
      </c>
      <c r="D20" s="3">
        <v>-5</v>
      </c>
      <c r="E20" s="3">
        <f>SUM(B20:D20)</f>
        <v>-5</v>
      </c>
    </row>
    <row r="21" spans="2:3" ht="12.75">
      <c r="B21" s="8"/>
      <c r="C21" s="8"/>
    </row>
    <row r="22" spans="1:5" ht="12.75">
      <c r="A22" s="4" t="s">
        <v>19</v>
      </c>
      <c r="B22" s="9">
        <v>6086</v>
      </c>
      <c r="C22" s="9">
        <v>1</v>
      </c>
      <c r="D22" s="9">
        <v>0</v>
      </c>
      <c r="E22" s="9">
        <f>SUM(B22:D22)</f>
        <v>6087</v>
      </c>
    </row>
    <row r="23" spans="2:5" ht="12.75">
      <c r="B23" s="9"/>
      <c r="C23" s="9"/>
      <c r="D23" s="9"/>
      <c r="E23" s="9"/>
    </row>
    <row r="24" spans="1:5" ht="12.75">
      <c r="A24" s="4" t="s">
        <v>20</v>
      </c>
      <c r="B24" s="9">
        <v>2114</v>
      </c>
      <c r="C24" s="9">
        <v>8456</v>
      </c>
      <c r="D24" s="9">
        <v>0</v>
      </c>
      <c r="E24" s="9">
        <f>SUM(B24:D24)</f>
        <v>10570</v>
      </c>
    </row>
    <row r="25" spans="2:5" ht="12.75">
      <c r="B25" s="9"/>
      <c r="C25" s="9"/>
      <c r="D25" s="9"/>
      <c r="E25" s="9"/>
    </row>
    <row r="26" spans="1:5" ht="12.75">
      <c r="A26" s="4" t="s">
        <v>154</v>
      </c>
      <c r="B26" s="9">
        <v>0</v>
      </c>
      <c r="C26" s="9">
        <v>-1340.7</v>
      </c>
      <c r="D26" s="9">
        <v>0</v>
      </c>
      <c r="E26" s="9">
        <f>SUM(B26:D26)</f>
        <v>-1340.7</v>
      </c>
    </row>
    <row r="27" spans="2:5" ht="12.75">
      <c r="B27" s="9"/>
      <c r="C27" s="9"/>
      <c r="D27" s="9"/>
      <c r="E27" s="9"/>
    </row>
    <row r="28" spans="1:5" ht="12.75">
      <c r="A28" s="4" t="s">
        <v>21</v>
      </c>
      <c r="B28" s="9">
        <v>0</v>
      </c>
      <c r="C28" s="9">
        <v>0</v>
      </c>
      <c r="D28" s="9">
        <v>5782</v>
      </c>
      <c r="E28" s="3">
        <f>SUM(B28:D28)</f>
        <v>5782</v>
      </c>
    </row>
    <row r="29" spans="2:5" ht="12.75">
      <c r="B29" s="9"/>
      <c r="C29" s="9"/>
      <c r="D29" s="9"/>
      <c r="E29" s="9"/>
    </row>
    <row r="30" spans="1:5" ht="12.75">
      <c r="A30" s="4" t="s">
        <v>180</v>
      </c>
      <c r="B30" s="9">
        <v>0</v>
      </c>
      <c r="C30" s="9">
        <v>0</v>
      </c>
      <c r="D30" s="9">
        <v>-590.4</v>
      </c>
      <c r="E30" s="9">
        <f>+D30</f>
        <v>-590.4</v>
      </c>
    </row>
    <row r="31" spans="2:5" ht="12.75">
      <c r="B31" s="51"/>
      <c r="C31" s="51"/>
      <c r="D31" s="51"/>
      <c r="E31" s="51"/>
    </row>
    <row r="32" spans="1:6" ht="12.75">
      <c r="A32" s="4" t="s">
        <v>179</v>
      </c>
      <c r="B32" s="9">
        <f>SUM(B20:B31)</f>
        <v>8200</v>
      </c>
      <c r="C32" s="9">
        <f>SUM(C20:C31)</f>
        <v>7116.3</v>
      </c>
      <c r="D32" s="9">
        <f>SUM(D20:D31)</f>
        <v>5186.6</v>
      </c>
      <c r="E32" s="9">
        <f>SUM(E20:E31)</f>
        <v>20502.899999999998</v>
      </c>
      <c r="F32" s="33"/>
    </row>
    <row r="34" spans="1:5" ht="12.75">
      <c r="A34" s="4" t="s">
        <v>21</v>
      </c>
      <c r="B34" s="3">
        <v>0</v>
      </c>
      <c r="C34" s="3">
        <v>0</v>
      </c>
      <c r="D34" s="3">
        <f>+'Consol IS'!F42</f>
        <v>2249</v>
      </c>
      <c r="E34" s="3">
        <f>SUM(B34:D34)</f>
        <v>2249</v>
      </c>
    </row>
    <row r="36" spans="1:5" ht="12.75">
      <c r="A36" s="4" t="s">
        <v>255</v>
      </c>
      <c r="B36" s="3">
        <v>4100</v>
      </c>
      <c r="C36" s="3">
        <v>-4100</v>
      </c>
      <c r="D36" s="3">
        <v>0</v>
      </c>
      <c r="E36" s="3">
        <f>SUM(B36:D36)</f>
        <v>0</v>
      </c>
    </row>
    <row r="38" spans="1:5" ht="12.75">
      <c r="A38" s="4" t="s">
        <v>154</v>
      </c>
      <c r="C38" s="3">
        <v>-63</v>
      </c>
      <c r="D38" s="3">
        <v>0</v>
      </c>
      <c r="E38" s="3">
        <f>SUM(B38:D38)</f>
        <v>-63</v>
      </c>
    </row>
    <row r="40" spans="1:5" ht="13.5" thickBot="1">
      <c r="A40" s="4" t="s">
        <v>232</v>
      </c>
      <c r="B40" s="10">
        <f>SUM(B32:B39)</f>
        <v>12300</v>
      </c>
      <c r="C40" s="10">
        <f>SUM(C32:C39)</f>
        <v>2953.3</v>
      </c>
      <c r="D40" s="10">
        <f>SUM(D32:D39)</f>
        <v>7435.6</v>
      </c>
      <c r="E40" s="10">
        <f>SUM(E32:E39)</f>
        <v>22688.899999999998</v>
      </c>
    </row>
    <row r="41" spans="2:5" ht="13.5" thickTop="1">
      <c r="B41" s="9"/>
      <c r="C41" s="9"/>
      <c r="D41" s="9"/>
      <c r="E41" s="9"/>
    </row>
    <row r="42" ht="12.75">
      <c r="A42" s="3" t="s">
        <v>22</v>
      </c>
    </row>
    <row r="43" ht="12.75">
      <c r="A43" s="3"/>
    </row>
    <row r="44" ht="12.75">
      <c r="A44" s="3" t="s">
        <v>254</v>
      </c>
    </row>
    <row r="45" ht="12.75">
      <c r="A45" s="3"/>
    </row>
    <row r="46" ht="12.75">
      <c r="A46" s="3" t="s">
        <v>245</v>
      </c>
    </row>
    <row r="47" ht="12.75">
      <c r="A47" s="3"/>
    </row>
    <row r="48" ht="12.75">
      <c r="F48" s="13"/>
    </row>
    <row r="51" ht="12.75">
      <c r="A51" s="3"/>
    </row>
    <row r="52" ht="12.75">
      <c r="A52" s="3"/>
    </row>
    <row r="55" ht="12.75">
      <c r="A55" s="3"/>
    </row>
    <row r="62" ht="12.75">
      <c r="A62" s="102"/>
    </row>
  </sheetData>
  <printOptions/>
  <pageMargins left="0.75" right="0.75" top="1" bottom="1" header="0.5" footer="0.5"/>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6"/>
  <sheetViews>
    <sheetView workbookViewId="0" topLeftCell="A21">
      <selection activeCell="C36" sqref="C36"/>
    </sheetView>
  </sheetViews>
  <sheetFormatPr defaultColWidth="9.140625" defaultRowHeight="12.75"/>
  <cols>
    <col min="1" max="1" width="41.421875" style="0" customWidth="1"/>
    <col min="2" max="2" width="19.00390625" style="0" customWidth="1"/>
    <col min="3" max="3" width="17.7109375" style="0" customWidth="1"/>
    <col min="4" max="4" width="6.7109375" style="0" customWidth="1"/>
    <col min="5" max="5" width="17.28125" style="0" customWidth="1"/>
  </cols>
  <sheetData>
    <row r="1" ht="15.75">
      <c r="A1" s="62" t="s">
        <v>0</v>
      </c>
    </row>
    <row r="2" ht="12.75">
      <c r="A2" s="50" t="str">
        <f>+'Consol Equity'!A3</f>
        <v>Company No. 686148-A</v>
      </c>
    </row>
    <row r="4" ht="12.75">
      <c r="A4" s="2" t="s">
        <v>109</v>
      </c>
    </row>
    <row r="5" ht="12.75">
      <c r="A5" s="2" t="s">
        <v>229</v>
      </c>
    </row>
    <row r="6" ht="12.75">
      <c r="A6" s="2" t="s">
        <v>9</v>
      </c>
    </row>
    <row r="8" spans="1:4" ht="12.75">
      <c r="A8" s="4"/>
      <c r="B8" s="4"/>
      <c r="C8" s="60"/>
      <c r="D8" s="2"/>
    </row>
    <row r="9" spans="1:5" ht="12.75">
      <c r="A9" s="4"/>
      <c r="B9" s="4"/>
      <c r="C9" s="91"/>
      <c r="D9" s="2"/>
      <c r="E9" s="91" t="s">
        <v>238</v>
      </c>
    </row>
    <row r="10" spans="1:5" ht="25.5">
      <c r="A10" s="4"/>
      <c r="B10" s="4"/>
      <c r="C10" s="91" t="s">
        <v>257</v>
      </c>
      <c r="D10" s="2"/>
      <c r="E10" s="91" t="s">
        <v>256</v>
      </c>
    </row>
    <row r="11" spans="1:5" ht="12.75">
      <c r="A11" s="4"/>
      <c r="B11" s="4"/>
      <c r="C11" s="60" t="s">
        <v>226</v>
      </c>
      <c r="D11" s="2"/>
      <c r="E11" s="60" t="s">
        <v>227</v>
      </c>
    </row>
    <row r="12" spans="1:5" ht="12.75">
      <c r="A12" s="4"/>
      <c r="B12" s="4"/>
      <c r="C12" s="60" t="s">
        <v>18</v>
      </c>
      <c r="D12" s="2"/>
      <c r="E12" s="60" t="s">
        <v>18</v>
      </c>
    </row>
    <row r="13" spans="1:4" ht="12.75">
      <c r="A13" s="2" t="s">
        <v>110</v>
      </c>
      <c r="B13" s="4"/>
      <c r="C13" s="3"/>
      <c r="D13" s="4"/>
    </row>
    <row r="14" spans="1:5" ht="12.75">
      <c r="A14" s="4" t="s">
        <v>40</v>
      </c>
      <c r="B14" s="4"/>
      <c r="C14" s="3">
        <f>+'Consol IS'!F30</f>
        <v>3064</v>
      </c>
      <c r="D14" s="4"/>
      <c r="E14" s="117">
        <v>4377</v>
      </c>
    </row>
    <row r="15" spans="1:5" ht="12.75">
      <c r="A15" s="108"/>
      <c r="B15" s="4"/>
      <c r="C15" s="9"/>
      <c r="D15" s="4"/>
      <c r="E15" s="117"/>
    </row>
    <row r="16" spans="1:5" ht="12.75">
      <c r="A16" s="4" t="s">
        <v>111</v>
      </c>
      <c r="B16" s="4"/>
      <c r="C16" s="3"/>
      <c r="D16" s="4"/>
      <c r="E16" s="117"/>
    </row>
    <row r="17" spans="1:8" ht="12.75">
      <c r="A17" s="39" t="s">
        <v>174</v>
      </c>
      <c r="B17" s="4"/>
      <c r="C17" s="3">
        <f>691+204+22+90.763+7.033</f>
        <v>1014.796</v>
      </c>
      <c r="D17" s="4"/>
      <c r="E17" s="117">
        <f>310-24</f>
        <v>286</v>
      </c>
      <c r="F17" s="3"/>
      <c r="H17" s="3"/>
    </row>
    <row r="18" spans="1:8" ht="12.75">
      <c r="A18" s="39" t="s">
        <v>239</v>
      </c>
      <c r="B18" s="4"/>
      <c r="C18" s="3">
        <v>0</v>
      </c>
      <c r="D18" s="4"/>
      <c r="E18" s="113">
        <v>-2149</v>
      </c>
      <c r="F18" s="3"/>
      <c r="H18" s="3"/>
    </row>
    <row r="19" spans="1:8" ht="12.75">
      <c r="A19" s="39" t="s">
        <v>240</v>
      </c>
      <c r="B19" s="4"/>
      <c r="C19" s="3">
        <v>0</v>
      </c>
      <c r="D19" s="4"/>
      <c r="E19" s="113">
        <v>-918</v>
      </c>
      <c r="F19" s="3"/>
      <c r="H19" s="3"/>
    </row>
    <row r="20" spans="1:8" ht="12.75">
      <c r="A20" s="39" t="s">
        <v>181</v>
      </c>
      <c r="B20" s="4"/>
      <c r="C20" s="3">
        <f>-'Consol IS'!F28</f>
        <v>60</v>
      </c>
      <c r="D20" s="4"/>
      <c r="E20" s="129">
        <v>24</v>
      </c>
      <c r="F20" s="3"/>
      <c r="H20" s="3"/>
    </row>
    <row r="21" spans="1:8" ht="12.75">
      <c r="A21" s="39" t="s">
        <v>182</v>
      </c>
      <c r="B21" s="4"/>
      <c r="C21" s="51">
        <f>(-1279-706-19295)/1000</f>
        <v>-21.28</v>
      </c>
      <c r="D21" s="4"/>
      <c r="E21" s="130">
        <v>0</v>
      </c>
      <c r="F21" s="3"/>
      <c r="H21" s="3"/>
    </row>
    <row r="22" spans="1:5" ht="12.75">
      <c r="A22" s="4" t="s">
        <v>112</v>
      </c>
      <c r="B22" s="4"/>
      <c r="C22" s="3">
        <f>SUM(C14:C21)</f>
        <v>4117.5160000000005</v>
      </c>
      <c r="D22" s="4"/>
      <c r="E22" s="129">
        <f>SUM(E14:E21)</f>
        <v>1620</v>
      </c>
    </row>
    <row r="23" spans="1:5" ht="12.75">
      <c r="A23" s="4" t="s">
        <v>214</v>
      </c>
      <c r="B23" s="4"/>
      <c r="C23" s="9">
        <f>-'Consol BS  '!B17+'Consol BS  '!D17-22-90.763</f>
        <v>-92.763</v>
      </c>
      <c r="D23" s="4"/>
      <c r="E23" s="129">
        <v>-45</v>
      </c>
    </row>
    <row r="24" spans="1:5" ht="12.75">
      <c r="A24" s="4" t="s">
        <v>2</v>
      </c>
      <c r="B24" s="4"/>
      <c r="C24" s="3">
        <f>-'Consol BS  '!B21+'Consol BS  '!D21</f>
        <v>-1500</v>
      </c>
      <c r="D24" s="4"/>
      <c r="E24" s="113">
        <v>-521</v>
      </c>
    </row>
    <row r="25" spans="1:5" ht="12.75">
      <c r="A25" s="4" t="s">
        <v>113</v>
      </c>
      <c r="B25" s="4"/>
      <c r="C25" s="3">
        <f>-'Consol BS  '!B22-'Consol BS  '!B23+'Consol BS  '!D22+'Consol BS  '!D23</f>
        <v>1499</v>
      </c>
      <c r="D25" s="4"/>
      <c r="E25" s="113">
        <v>-1670</v>
      </c>
    </row>
    <row r="26" spans="1:7" ht="12.75">
      <c r="A26" s="4" t="s">
        <v>114</v>
      </c>
      <c r="B26" s="4"/>
      <c r="C26" s="51">
        <f>+'Consol BS  '!B43+'Consol BS  '!B44-'Consol BS  '!D43-'Consol BS  '!D44-Notes!F249+383</f>
        <v>-766.9999999999995</v>
      </c>
      <c r="D26" s="4"/>
      <c r="E26" s="51">
        <v>3</v>
      </c>
      <c r="F26" s="75"/>
      <c r="G26" s="75"/>
    </row>
    <row r="27" spans="1:7" ht="12.75">
      <c r="A27" s="107" t="s">
        <v>190</v>
      </c>
      <c r="B27" s="4"/>
      <c r="C27" s="3">
        <f>SUM(C22:C26)</f>
        <v>3256.753000000001</v>
      </c>
      <c r="D27" s="4"/>
      <c r="E27" s="3">
        <f>SUM(E22:E26)</f>
        <v>-613</v>
      </c>
      <c r="F27" s="75"/>
      <c r="G27" s="75"/>
    </row>
    <row r="28" spans="1:7" ht="12.75">
      <c r="A28" s="4" t="s">
        <v>116</v>
      </c>
      <c r="B28" s="4"/>
      <c r="C28" s="9">
        <v>-507</v>
      </c>
      <c r="D28" s="4"/>
      <c r="E28" s="113">
        <v>-187</v>
      </c>
      <c r="F28" s="75"/>
      <c r="G28" s="75"/>
    </row>
    <row r="29" spans="1:7" ht="12.75">
      <c r="A29" s="4" t="s">
        <v>115</v>
      </c>
      <c r="B29" s="4"/>
      <c r="C29" s="51">
        <f>-C20</f>
        <v>-60</v>
      </c>
      <c r="D29" s="4"/>
      <c r="E29" s="118">
        <v>-24</v>
      </c>
      <c r="F29" s="3"/>
      <c r="G29" s="75"/>
    </row>
    <row r="30" spans="1:5" ht="12.75">
      <c r="A30" s="4" t="s">
        <v>217</v>
      </c>
      <c r="B30" s="4"/>
      <c r="C30" s="3">
        <f>SUM(C27:C29)</f>
        <v>2689.753000000001</v>
      </c>
      <c r="D30" s="4"/>
      <c r="E30" s="3">
        <f>SUM(E27:E29)</f>
        <v>-824</v>
      </c>
    </row>
    <row r="31" spans="1:5" ht="12.75">
      <c r="A31" s="4"/>
      <c r="B31" s="4"/>
      <c r="C31" s="3"/>
      <c r="D31" s="4"/>
      <c r="E31" s="113"/>
    </row>
    <row r="32" spans="1:5" ht="12.75">
      <c r="A32" s="2" t="s">
        <v>117</v>
      </c>
      <c r="B32" s="4"/>
      <c r="C32" s="9"/>
      <c r="D32" s="4"/>
      <c r="E32" s="113"/>
    </row>
    <row r="33" spans="1:5" ht="12.75">
      <c r="A33" s="4" t="s">
        <v>164</v>
      </c>
      <c r="B33" s="4"/>
      <c r="C33" s="54">
        <f>-C21</f>
        <v>21.28</v>
      </c>
      <c r="D33" s="33"/>
      <c r="E33" s="54">
        <f>-E21</f>
        <v>0</v>
      </c>
    </row>
    <row r="34" spans="1:5" ht="12.75">
      <c r="A34" s="4" t="s">
        <v>241</v>
      </c>
      <c r="B34" s="4"/>
      <c r="C34" s="52">
        <v>1</v>
      </c>
      <c r="D34" s="33"/>
      <c r="E34" s="52">
        <v>8</v>
      </c>
    </row>
    <row r="35" spans="1:5" ht="12.75">
      <c r="A35" s="4" t="s">
        <v>242</v>
      </c>
      <c r="B35" s="4"/>
      <c r="C35" s="52"/>
      <c r="D35" s="33"/>
      <c r="E35" s="52"/>
    </row>
    <row r="36" spans="1:5" ht="12.75">
      <c r="A36" s="4" t="s">
        <v>243</v>
      </c>
      <c r="B36" s="4"/>
      <c r="C36" s="52"/>
      <c r="D36" s="33"/>
      <c r="E36" s="52">
        <v>155</v>
      </c>
    </row>
    <row r="37" spans="1:5" ht="12.75">
      <c r="A37" s="4" t="s">
        <v>56</v>
      </c>
      <c r="B37" s="4"/>
      <c r="C37" s="52">
        <v>-3039</v>
      </c>
      <c r="D37" s="33"/>
      <c r="E37" s="52">
        <v>-1791</v>
      </c>
    </row>
    <row r="38" spans="1:7" ht="12.75">
      <c r="A38" s="4" t="s">
        <v>155</v>
      </c>
      <c r="B38" s="4"/>
      <c r="C38" s="53">
        <v>0</v>
      </c>
      <c r="D38" s="33"/>
      <c r="E38" s="53">
        <v>0</v>
      </c>
      <c r="G38" s="9"/>
    </row>
    <row r="39" spans="1:5" ht="12.75">
      <c r="A39" s="4" t="s">
        <v>118</v>
      </c>
      <c r="B39" s="4"/>
      <c r="C39" s="9">
        <f>SUM(C33:C38)</f>
        <v>-3016.72</v>
      </c>
      <c r="D39" s="33"/>
      <c r="E39" s="9">
        <f>SUM(E33:E38)</f>
        <v>-1628</v>
      </c>
    </row>
    <row r="40" spans="1:5" ht="12.75">
      <c r="A40" s="4"/>
      <c r="B40" s="4"/>
      <c r="C40" s="3"/>
      <c r="D40" s="4"/>
      <c r="E40" s="113"/>
    </row>
    <row r="41" spans="1:5" ht="12.75">
      <c r="A41" s="2" t="s">
        <v>119</v>
      </c>
      <c r="B41" s="4"/>
      <c r="C41" s="9"/>
      <c r="D41" s="4"/>
      <c r="E41" s="113"/>
    </row>
    <row r="42" spans="1:8" ht="14.25" customHeight="1">
      <c r="A42" s="107" t="s">
        <v>191</v>
      </c>
      <c r="B42" s="4"/>
      <c r="C42" s="54">
        <v>-359</v>
      </c>
      <c r="D42" s="4"/>
      <c r="E42" s="54">
        <v>-147</v>
      </c>
      <c r="H42" s="67"/>
    </row>
    <row r="43" spans="1:8" ht="12.75" hidden="1">
      <c r="A43" s="107" t="s">
        <v>192</v>
      </c>
      <c r="B43" s="4"/>
      <c r="C43" s="52">
        <v>0</v>
      </c>
      <c r="D43" s="4"/>
      <c r="E43" s="52">
        <v>0</v>
      </c>
      <c r="H43" s="67"/>
    </row>
    <row r="44" spans="1:5" ht="16.5" customHeight="1" hidden="1">
      <c r="A44" s="4" t="s">
        <v>193</v>
      </c>
      <c r="B44" s="4"/>
      <c r="C44" s="52">
        <v>0</v>
      </c>
      <c r="D44" s="4"/>
      <c r="E44" s="52">
        <v>0</v>
      </c>
    </row>
    <row r="45" spans="1:5" ht="16.5" customHeight="1">
      <c r="A45" s="4" t="s">
        <v>258</v>
      </c>
      <c r="B45" s="4"/>
      <c r="C45" s="52">
        <v>-63</v>
      </c>
      <c r="D45" s="4"/>
      <c r="E45" s="52">
        <v>0</v>
      </c>
    </row>
    <row r="46" spans="1:5" ht="14.25" customHeight="1">
      <c r="A46" s="4" t="s">
        <v>120</v>
      </c>
      <c r="B46" s="4"/>
      <c r="C46" s="52">
        <f>+'Consol BS  '!B45-'Consol BS  '!D45</f>
        <v>-547</v>
      </c>
      <c r="D46" s="4"/>
      <c r="E46" s="52">
        <v>2677</v>
      </c>
    </row>
    <row r="47" spans="1:5" ht="14.25" customHeight="1">
      <c r="A47" s="4" t="s">
        <v>244</v>
      </c>
      <c r="B47" s="4"/>
      <c r="C47" s="52">
        <v>0</v>
      </c>
      <c r="D47" s="4"/>
      <c r="E47" s="52">
        <v>10570</v>
      </c>
    </row>
    <row r="48" spans="1:5" ht="12.75">
      <c r="A48" s="4" t="s">
        <v>183</v>
      </c>
      <c r="B48" s="4"/>
      <c r="C48" s="53">
        <v>2006</v>
      </c>
      <c r="D48" s="4"/>
      <c r="E48" s="53">
        <v>120</v>
      </c>
    </row>
    <row r="49" spans="1:5" ht="12.75">
      <c r="A49" s="4" t="s">
        <v>121</v>
      </c>
      <c r="B49" s="4"/>
      <c r="C49" s="9">
        <f>SUM(C42:C48)</f>
        <v>1037</v>
      </c>
      <c r="D49" s="4"/>
      <c r="E49" s="9">
        <f>SUM(E42:E48)</f>
        <v>13220</v>
      </c>
    </row>
    <row r="50" spans="1:5" ht="12.75">
      <c r="A50" s="55"/>
      <c r="B50" s="4"/>
      <c r="C50" s="51"/>
      <c r="D50" s="4"/>
      <c r="E50" s="51"/>
    </row>
    <row r="51" spans="1:5" ht="12.75">
      <c r="A51" s="4"/>
      <c r="B51" s="4"/>
      <c r="C51" s="3"/>
      <c r="D51" s="4"/>
      <c r="E51" s="3"/>
    </row>
    <row r="52" spans="1:5" ht="12.75">
      <c r="A52" s="4" t="s">
        <v>122</v>
      </c>
      <c r="B52" s="4"/>
      <c r="C52" s="3">
        <f>+C30+C39+C49</f>
        <v>710.0330000000013</v>
      </c>
      <c r="D52" s="4"/>
      <c r="E52" s="3">
        <f>+E30+E39+E49</f>
        <v>10768</v>
      </c>
    </row>
    <row r="53" spans="1:5" ht="12.75">
      <c r="A53" s="4" t="s">
        <v>123</v>
      </c>
      <c r="B53" s="4"/>
      <c r="C53" s="8">
        <v>2375</v>
      </c>
      <c r="D53" s="4"/>
      <c r="E53" s="8" t="s">
        <v>245</v>
      </c>
    </row>
    <row r="54" spans="1:5" ht="13.5" thickBot="1">
      <c r="A54" s="4" t="s">
        <v>124</v>
      </c>
      <c r="B54" s="4"/>
      <c r="C54" s="10">
        <f>SUM(C52:C53)</f>
        <v>3085.0330000000013</v>
      </c>
      <c r="D54" s="4"/>
      <c r="E54" s="10">
        <v>10768</v>
      </c>
    </row>
    <row r="55" spans="1:5" ht="13.5" thickTop="1">
      <c r="A55" s="4"/>
      <c r="B55" s="4"/>
      <c r="C55" s="3"/>
      <c r="D55" s="4"/>
      <c r="E55" s="117"/>
    </row>
    <row r="56" spans="1:5" ht="12.75">
      <c r="A56" s="4"/>
      <c r="B56" s="4"/>
      <c r="C56" s="3"/>
      <c r="D56" s="4"/>
      <c r="E56" s="117"/>
    </row>
    <row r="57" spans="1:5" ht="12.75">
      <c r="A57" s="3"/>
      <c r="B57" s="4"/>
      <c r="C57" s="3"/>
      <c r="D57" s="4"/>
      <c r="E57" s="117"/>
    </row>
    <row r="58" spans="1:5" ht="12.75">
      <c r="A58" s="3"/>
      <c r="B58" s="4"/>
      <c r="C58" s="3"/>
      <c r="D58" s="4"/>
      <c r="E58" s="117"/>
    </row>
    <row r="59" spans="1:5" ht="12.75">
      <c r="A59" s="64" t="s">
        <v>156</v>
      </c>
      <c r="B59" s="4"/>
      <c r="C59" s="3"/>
      <c r="D59" s="4"/>
      <c r="E59" s="117"/>
    </row>
    <row r="60" spans="1:5" ht="12.75">
      <c r="A60" s="3"/>
      <c r="B60" s="4"/>
      <c r="C60" s="3"/>
      <c r="D60" s="4"/>
      <c r="E60" s="117"/>
    </row>
    <row r="61" spans="1:5" ht="12.75">
      <c r="A61" s="21" t="s">
        <v>153</v>
      </c>
      <c r="B61" s="4"/>
      <c r="C61" s="3">
        <v>1023</v>
      </c>
      <c r="D61" s="4"/>
      <c r="E61" s="9">
        <v>0</v>
      </c>
    </row>
    <row r="62" spans="1:5" ht="12.75">
      <c r="A62" s="21" t="s">
        <v>106</v>
      </c>
      <c r="B62" s="4"/>
      <c r="C62" s="3">
        <v>2062</v>
      </c>
      <c r="D62" s="4"/>
      <c r="E62" s="86">
        <v>10768</v>
      </c>
    </row>
    <row r="63" spans="1:5" ht="13.5" thickBot="1">
      <c r="A63" s="21"/>
      <c r="B63" s="4"/>
      <c r="C63" s="84">
        <f>SUM(C61:C62)</f>
        <v>3085</v>
      </c>
      <c r="D63" s="4"/>
      <c r="E63" s="84">
        <f>SUM(E61:E62)</f>
        <v>10768</v>
      </c>
    </row>
    <row r="64" spans="1:5" ht="12.75">
      <c r="A64" s="3"/>
      <c r="B64" s="4"/>
      <c r="C64" s="3"/>
      <c r="D64" s="4"/>
      <c r="E64" s="117"/>
    </row>
    <row r="65" spans="1:5" ht="12.75">
      <c r="A65" s="3" t="s">
        <v>22</v>
      </c>
      <c r="B65" s="4"/>
      <c r="C65" s="3"/>
      <c r="D65" s="4"/>
      <c r="E65" s="117"/>
    </row>
    <row r="66" spans="1:5" ht="12.75">
      <c r="A66" s="3"/>
      <c r="B66" s="4"/>
      <c r="C66" s="3"/>
      <c r="D66" s="4"/>
      <c r="E66" s="117"/>
    </row>
    <row r="67" spans="1:5" ht="12.75">
      <c r="A67" s="3" t="s">
        <v>246</v>
      </c>
      <c r="B67" s="4"/>
      <c r="C67" s="3"/>
      <c r="D67" s="4"/>
      <c r="E67" s="117"/>
    </row>
    <row r="68" spans="1:5" ht="12.75">
      <c r="A68" s="3"/>
      <c r="B68" s="4"/>
      <c r="C68" s="3"/>
      <c r="D68" s="4"/>
      <c r="E68" s="117"/>
    </row>
    <row r="69" spans="1:4" ht="12.75">
      <c r="A69" s="39"/>
      <c r="B69" s="4"/>
      <c r="C69" s="4"/>
      <c r="D69" s="6"/>
    </row>
    <row r="70" spans="1:4" ht="12.75">
      <c r="A70" s="4"/>
      <c r="B70" s="4"/>
      <c r="C70" s="4"/>
      <c r="D70" s="6"/>
    </row>
    <row r="71" spans="1:4" ht="12.75">
      <c r="A71" s="4"/>
      <c r="B71" s="4"/>
      <c r="C71" s="4"/>
      <c r="D71" s="6"/>
    </row>
    <row r="72" spans="1:4" ht="12.75">
      <c r="A72" s="4"/>
      <c r="B72" s="4"/>
      <c r="C72" s="4"/>
      <c r="D72" s="6"/>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row r="91" spans="1:4" ht="12.75">
      <c r="A91" s="4"/>
      <c r="B91" s="4"/>
      <c r="C91" s="3"/>
      <c r="D91" s="4"/>
    </row>
    <row r="92" spans="1:4" ht="12.75">
      <c r="A92" s="4"/>
      <c r="B92" s="4"/>
      <c r="C92" s="3"/>
      <c r="D92" s="4"/>
    </row>
    <row r="93" spans="1:4" ht="12.75">
      <c r="A93" s="4"/>
      <c r="B93" s="4"/>
      <c r="C93" s="3"/>
      <c r="D93" s="4"/>
    </row>
    <row r="94" spans="1:4" ht="12.75">
      <c r="A94" s="4"/>
      <c r="B94" s="4"/>
      <c r="C94" s="3"/>
      <c r="D94" s="4"/>
    </row>
    <row r="95" spans="1:4" ht="12.75">
      <c r="A95" s="4"/>
      <c r="B95" s="4"/>
      <c r="C95" s="3"/>
      <c r="D95" s="4"/>
    </row>
    <row r="96" spans="1:4" ht="12.75">
      <c r="A96" s="4"/>
      <c r="B96" s="4"/>
      <c r="C96" s="3"/>
      <c r="D96" s="4"/>
    </row>
  </sheetData>
  <printOptions/>
  <pageMargins left="0.75" right="0.75" top="0.52" bottom="0.36" header="0.36" footer="0.5"/>
  <pageSetup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25"/>
  <sheetViews>
    <sheetView tabSelected="1" workbookViewId="0" topLeftCell="A123">
      <selection activeCell="C126" sqref="C126"/>
    </sheetView>
  </sheetViews>
  <sheetFormatPr defaultColWidth="9.140625" defaultRowHeight="12.75"/>
  <cols>
    <col min="1" max="1" width="4.57421875" style="46" customWidth="1"/>
    <col min="2" max="2" width="11.57421875" style="11" customWidth="1"/>
    <col min="3" max="3" width="14.7109375" style="11" customWidth="1"/>
    <col min="4" max="4" width="9.28125" style="11" bestFit="1" customWidth="1"/>
    <col min="5" max="5" width="19.57421875" style="11" customWidth="1"/>
    <col min="6" max="6" width="11.421875" style="11" customWidth="1"/>
    <col min="7" max="7" width="12.7109375" style="11" customWidth="1"/>
    <col min="8" max="8" width="10.57421875" style="11" customWidth="1"/>
    <col min="9" max="9" width="10.28125" style="11" customWidth="1"/>
    <col min="10" max="10" width="12.28125" style="11" customWidth="1"/>
    <col min="11" max="11" width="9.28125" style="11" bestFit="1" customWidth="1"/>
    <col min="12" max="16384" width="9.140625" style="11" customWidth="1"/>
  </cols>
  <sheetData>
    <row r="1" spans="1:10" ht="12.75" customHeight="1">
      <c r="A1" s="27"/>
      <c r="B1" s="4"/>
      <c r="C1" s="4"/>
      <c r="D1" s="4"/>
      <c r="E1" s="4"/>
      <c r="F1" s="4"/>
      <c r="G1" s="4"/>
      <c r="H1" s="4"/>
      <c r="I1" s="4"/>
      <c r="J1" s="4"/>
    </row>
    <row r="2" spans="1:10" ht="15.75">
      <c r="A2" s="63" t="str">
        <f>+'Consol BS  '!A1</f>
        <v>JHM CONSOLIDATION BERHAD</v>
      </c>
      <c r="B2" s="4"/>
      <c r="C2" s="4"/>
      <c r="D2" s="4"/>
      <c r="E2" s="4"/>
      <c r="F2" s="4"/>
      <c r="G2" s="4"/>
      <c r="H2" s="4"/>
      <c r="I2" s="4"/>
      <c r="J2" s="4"/>
    </row>
    <row r="3" spans="1:10" ht="12.75">
      <c r="A3" s="14" t="str">
        <f>+'Consol BS  '!A2</f>
        <v>Company No. 686148-A</v>
      </c>
      <c r="B3" s="4"/>
      <c r="C3" s="4"/>
      <c r="D3" s="4"/>
      <c r="E3" s="4"/>
      <c r="F3" s="4"/>
      <c r="G3" s="4"/>
      <c r="H3" s="4"/>
      <c r="I3" s="4"/>
      <c r="J3" s="4"/>
    </row>
    <row r="4" spans="1:10" ht="12.75">
      <c r="A4" s="28"/>
      <c r="B4" s="4"/>
      <c r="C4" s="4"/>
      <c r="D4" s="4"/>
      <c r="E4" s="4"/>
      <c r="F4" s="4"/>
      <c r="G4" s="4"/>
      <c r="H4" s="4"/>
      <c r="I4" s="4"/>
      <c r="J4" s="4"/>
    </row>
    <row r="5" spans="1:10" ht="12.75">
      <c r="A5" s="27" t="s">
        <v>23</v>
      </c>
      <c r="B5" s="4"/>
      <c r="C5" s="4"/>
      <c r="D5" s="4"/>
      <c r="E5" s="4"/>
      <c r="F5" s="4"/>
      <c r="G5" s="4"/>
      <c r="H5" s="4"/>
      <c r="I5" s="4"/>
      <c r="J5" s="4"/>
    </row>
    <row r="6" spans="1:10" ht="12.75">
      <c r="A6" s="27"/>
      <c r="B6" s="4"/>
      <c r="C6" s="4"/>
      <c r="D6" s="4"/>
      <c r="E6" s="4"/>
      <c r="F6" s="4"/>
      <c r="G6" s="4"/>
      <c r="H6" s="4"/>
      <c r="I6" s="4"/>
      <c r="J6" s="4"/>
    </row>
    <row r="7" spans="1:10" ht="12.75">
      <c r="A7" s="29" t="s">
        <v>24</v>
      </c>
      <c r="B7" s="2" t="s">
        <v>25</v>
      </c>
      <c r="C7" s="4"/>
      <c r="D7" s="4"/>
      <c r="E7" s="4"/>
      <c r="F7" s="4"/>
      <c r="G7" s="4"/>
      <c r="H7" s="4"/>
      <c r="I7" s="4"/>
      <c r="J7" s="4"/>
    </row>
    <row r="8" spans="1:10" ht="12.75" customHeight="1">
      <c r="A8" s="27"/>
      <c r="B8" s="4"/>
      <c r="C8" s="4"/>
      <c r="D8" s="4"/>
      <c r="E8" s="4"/>
      <c r="F8" s="4"/>
      <c r="G8" s="4"/>
      <c r="H8" s="4"/>
      <c r="I8" s="4"/>
      <c r="J8" s="4"/>
    </row>
    <row r="9" spans="1:10" ht="12.75">
      <c r="A9" s="27"/>
      <c r="B9" s="4"/>
      <c r="C9" s="4"/>
      <c r="D9" s="4"/>
      <c r="E9" s="4"/>
      <c r="F9" s="4"/>
      <c r="G9" s="4"/>
      <c r="H9" s="4"/>
      <c r="I9" s="4"/>
      <c r="J9" s="4"/>
    </row>
    <row r="10" spans="1:12" ht="12.75">
      <c r="A10" s="27"/>
      <c r="B10" s="4"/>
      <c r="C10" s="4"/>
      <c r="D10" s="4"/>
      <c r="E10" s="4"/>
      <c r="F10" s="4"/>
      <c r="G10" s="4"/>
      <c r="H10" s="4"/>
      <c r="I10" s="4"/>
      <c r="J10" s="4"/>
      <c r="L10" s="30"/>
    </row>
    <row r="11" spans="1:10" ht="12.75">
      <c r="A11" s="27"/>
      <c r="B11" s="4"/>
      <c r="C11" s="4"/>
      <c r="D11" s="4"/>
      <c r="E11" s="4"/>
      <c r="F11" s="4"/>
      <c r="G11" s="4"/>
      <c r="H11" s="4"/>
      <c r="I11" s="4"/>
      <c r="J11" s="4"/>
    </row>
    <row r="12" spans="1:10" ht="12.75">
      <c r="A12" s="27"/>
      <c r="B12" s="4"/>
      <c r="C12" s="4"/>
      <c r="D12" s="4"/>
      <c r="E12" s="4"/>
      <c r="F12" s="4"/>
      <c r="G12" s="4"/>
      <c r="H12" s="4"/>
      <c r="I12" s="4"/>
      <c r="J12" s="4"/>
    </row>
    <row r="13" spans="1:10" ht="12.75">
      <c r="A13" s="27"/>
      <c r="B13" s="4"/>
      <c r="C13" s="4"/>
      <c r="D13" s="4"/>
      <c r="E13" s="4"/>
      <c r="F13" s="4"/>
      <c r="G13" s="4"/>
      <c r="H13" s="4"/>
      <c r="I13" s="4"/>
      <c r="J13" s="4"/>
    </row>
    <row r="14" spans="1:10" ht="12.75">
      <c r="A14" s="27"/>
      <c r="B14" s="4"/>
      <c r="C14" s="4"/>
      <c r="D14" s="4"/>
      <c r="E14" s="4"/>
      <c r="F14" s="4"/>
      <c r="G14" s="4"/>
      <c r="H14" s="4"/>
      <c r="I14" s="4"/>
      <c r="J14" s="4"/>
    </row>
    <row r="15" spans="1:10" ht="12.75">
      <c r="A15" s="27"/>
      <c r="B15" s="4"/>
      <c r="C15" s="4"/>
      <c r="D15" s="4"/>
      <c r="E15" s="4"/>
      <c r="F15" s="4"/>
      <c r="G15" s="4"/>
      <c r="H15" s="4"/>
      <c r="I15" s="4"/>
      <c r="J15" s="4"/>
    </row>
    <row r="16" spans="1:10" ht="12.75">
      <c r="A16" s="27"/>
      <c r="B16" s="4"/>
      <c r="C16" s="4"/>
      <c r="D16" s="4"/>
      <c r="E16" s="4"/>
      <c r="F16" s="4"/>
      <c r="G16" s="4"/>
      <c r="H16" s="4"/>
      <c r="I16" s="4"/>
      <c r="J16" s="4"/>
    </row>
    <row r="17" spans="1:10" ht="12.75">
      <c r="A17" s="27"/>
      <c r="B17" s="4"/>
      <c r="C17" s="4"/>
      <c r="D17" s="4"/>
      <c r="E17" s="4"/>
      <c r="F17" s="4"/>
      <c r="G17" s="4"/>
      <c r="H17" s="4"/>
      <c r="I17" s="4"/>
      <c r="J17" s="4"/>
    </row>
    <row r="18" spans="1:10" ht="12.75">
      <c r="A18" s="27"/>
      <c r="B18" s="4"/>
      <c r="C18" s="4"/>
      <c r="D18" s="4"/>
      <c r="E18" s="4"/>
      <c r="F18" s="4"/>
      <c r="G18" s="4"/>
      <c r="H18" s="4"/>
      <c r="I18" s="4"/>
      <c r="J18" s="4"/>
    </row>
    <row r="19" spans="1:10" ht="12.75">
      <c r="A19" s="27"/>
      <c r="B19" s="4"/>
      <c r="C19" s="4"/>
      <c r="D19" s="4"/>
      <c r="E19" s="4"/>
      <c r="F19" s="4"/>
      <c r="G19" s="4"/>
      <c r="H19" s="4"/>
      <c r="I19" s="4"/>
      <c r="J19" s="4"/>
    </row>
    <row r="20" spans="1:10" ht="12.75">
      <c r="A20" s="27"/>
      <c r="B20" s="4"/>
      <c r="C20" s="4"/>
      <c r="D20" s="4"/>
      <c r="E20" s="4"/>
      <c r="F20" s="4"/>
      <c r="G20" s="4"/>
      <c r="H20" s="4"/>
      <c r="I20" s="4"/>
      <c r="J20" s="4"/>
    </row>
    <row r="21" spans="1:10" ht="12.75">
      <c r="A21" s="27"/>
      <c r="B21" s="4"/>
      <c r="C21" s="4"/>
      <c r="D21" s="4"/>
      <c r="E21" s="4"/>
      <c r="F21" s="4"/>
      <c r="G21" s="4"/>
      <c r="H21" s="4"/>
      <c r="I21" s="4"/>
      <c r="J21" s="4"/>
    </row>
    <row r="22" spans="1:10" ht="12.75">
      <c r="A22" s="27"/>
      <c r="B22" s="4"/>
      <c r="C22" s="4"/>
      <c r="D22" s="4"/>
      <c r="E22" s="4"/>
      <c r="F22" s="4"/>
      <c r="G22" s="4"/>
      <c r="H22" s="4"/>
      <c r="I22" s="4"/>
      <c r="J22" s="4"/>
    </row>
    <row r="23" spans="1:10" ht="12.75">
      <c r="A23" s="27"/>
      <c r="B23" s="4"/>
      <c r="C23" s="4"/>
      <c r="D23" s="4"/>
      <c r="E23" s="4"/>
      <c r="F23" s="4"/>
      <c r="G23" s="4"/>
      <c r="H23" s="4"/>
      <c r="I23" s="4"/>
      <c r="J23" s="4"/>
    </row>
    <row r="24" spans="1:10" ht="12.75">
      <c r="A24" s="29" t="s">
        <v>26</v>
      </c>
      <c r="B24" s="2" t="s">
        <v>221</v>
      </c>
      <c r="C24" s="4"/>
      <c r="D24" s="4"/>
      <c r="E24" s="4"/>
      <c r="F24" s="4"/>
      <c r="G24" s="4"/>
      <c r="H24" s="4"/>
      <c r="I24" s="4"/>
      <c r="J24" s="4"/>
    </row>
    <row r="25" spans="1:10" ht="12.75">
      <c r="A25" s="27"/>
      <c r="B25" s="4"/>
      <c r="C25" s="4"/>
      <c r="D25" s="4"/>
      <c r="E25" s="4"/>
      <c r="F25" s="33"/>
      <c r="G25" s="4"/>
      <c r="H25" s="4"/>
      <c r="I25" s="4"/>
      <c r="J25" s="4"/>
    </row>
    <row r="26" spans="1:10" ht="12.75">
      <c r="A26" s="27"/>
      <c r="B26" s="4"/>
      <c r="C26" s="4"/>
      <c r="D26" s="4"/>
      <c r="E26" s="4"/>
      <c r="F26" s="4"/>
      <c r="G26" s="4"/>
      <c r="H26" s="4"/>
      <c r="I26" s="4"/>
      <c r="J26" s="4"/>
    </row>
    <row r="27" spans="1:10" ht="12.75">
      <c r="A27" s="27"/>
      <c r="B27" s="4"/>
      <c r="C27" s="4"/>
      <c r="D27" s="4"/>
      <c r="E27" s="4"/>
      <c r="F27" s="4"/>
      <c r="G27" s="4"/>
      <c r="H27" s="4"/>
      <c r="I27" s="4"/>
      <c r="J27" s="4"/>
    </row>
    <row r="28" spans="1:10" ht="12.75">
      <c r="A28" s="27"/>
      <c r="B28" s="4"/>
      <c r="C28" s="4"/>
      <c r="D28" s="4"/>
      <c r="E28" s="4"/>
      <c r="F28" s="4"/>
      <c r="G28" s="4"/>
      <c r="H28" s="4"/>
      <c r="I28" s="4"/>
      <c r="J28" s="4"/>
    </row>
    <row r="29" spans="1:10" ht="12.75">
      <c r="A29" s="27"/>
      <c r="B29" s="4"/>
      <c r="C29" s="4"/>
      <c r="D29" s="4"/>
      <c r="E29" s="4"/>
      <c r="F29" s="4"/>
      <c r="G29" s="4"/>
      <c r="H29" s="4"/>
      <c r="I29" s="4"/>
      <c r="J29" s="4"/>
    </row>
    <row r="30" spans="1:10" ht="12.75">
      <c r="A30" s="29" t="s">
        <v>27</v>
      </c>
      <c r="B30" s="2" t="s">
        <v>28</v>
      </c>
      <c r="C30" s="4"/>
      <c r="D30" s="4"/>
      <c r="E30" s="4"/>
      <c r="F30" s="4"/>
      <c r="G30" s="4"/>
      <c r="H30" s="4"/>
      <c r="I30" s="4"/>
      <c r="J30" s="4"/>
    </row>
    <row r="31" spans="1:10" ht="12.75">
      <c r="A31" s="29"/>
      <c r="B31" s="2"/>
      <c r="C31" s="4"/>
      <c r="D31" s="4"/>
      <c r="E31" s="4"/>
      <c r="F31" s="4"/>
      <c r="G31" s="4"/>
      <c r="H31" s="4"/>
      <c r="I31" s="4"/>
      <c r="J31" s="4"/>
    </row>
    <row r="32" spans="1:10" ht="12.75">
      <c r="A32" s="29"/>
      <c r="B32" s="2"/>
      <c r="C32" s="4"/>
      <c r="D32" s="4"/>
      <c r="E32" s="4"/>
      <c r="F32" s="4"/>
      <c r="G32" s="4"/>
      <c r="H32" s="4"/>
      <c r="I32" s="4"/>
      <c r="J32" s="4"/>
    </row>
    <row r="33" spans="1:10" ht="12.75">
      <c r="A33" s="29"/>
      <c r="B33" s="2"/>
      <c r="C33" s="4"/>
      <c r="D33" s="4"/>
      <c r="E33" s="4"/>
      <c r="F33" s="4"/>
      <c r="G33" s="4"/>
      <c r="H33" s="4"/>
      <c r="I33" s="4"/>
      <c r="J33" s="4"/>
    </row>
    <row r="34" spans="1:10" ht="12.75">
      <c r="A34" s="29"/>
      <c r="B34" s="2"/>
      <c r="C34" s="4"/>
      <c r="D34" s="4"/>
      <c r="E34" s="4"/>
      <c r="F34" s="4"/>
      <c r="G34" s="4"/>
      <c r="H34" s="4"/>
      <c r="I34" s="4"/>
      <c r="J34" s="4"/>
    </row>
    <row r="35" spans="1:10" ht="12.75">
      <c r="A35" s="29"/>
      <c r="B35" s="2"/>
      <c r="C35" s="4"/>
      <c r="D35" s="4"/>
      <c r="E35" s="4"/>
      <c r="F35" s="4"/>
      <c r="G35" s="4"/>
      <c r="H35" s="4"/>
      <c r="I35" s="4"/>
      <c r="J35" s="4"/>
    </row>
    <row r="36" spans="1:2" s="4" customFormat="1" ht="12.75">
      <c r="A36" s="29" t="s">
        <v>29</v>
      </c>
      <c r="B36" s="2" t="s">
        <v>30</v>
      </c>
    </row>
    <row r="37" s="4" customFormat="1" ht="12.75">
      <c r="A37" s="27"/>
    </row>
    <row r="38" spans="1:2" s="4" customFormat="1" ht="12.75">
      <c r="A38" s="27"/>
      <c r="B38" s="4" t="s">
        <v>31</v>
      </c>
    </row>
    <row r="39" spans="1:10" ht="12.75">
      <c r="A39" s="27"/>
      <c r="B39" s="4"/>
      <c r="C39" s="4"/>
      <c r="D39" s="4"/>
      <c r="E39" s="4"/>
      <c r="F39" s="4"/>
      <c r="G39" s="4"/>
      <c r="H39" s="4"/>
      <c r="I39" s="4"/>
      <c r="J39" s="4"/>
    </row>
    <row r="40" spans="1:10" ht="12.75">
      <c r="A40" s="29"/>
      <c r="B40" s="2"/>
      <c r="C40" s="4"/>
      <c r="D40" s="4"/>
      <c r="E40" s="4"/>
      <c r="F40" s="4"/>
      <c r="G40" s="4"/>
      <c r="H40" s="4"/>
      <c r="I40" s="4"/>
      <c r="J40" s="4"/>
    </row>
    <row r="41" spans="1:10" ht="12.75">
      <c r="A41" s="29" t="s">
        <v>32</v>
      </c>
      <c r="B41" s="2"/>
      <c r="C41" s="4"/>
      <c r="D41" s="4"/>
      <c r="E41" s="4"/>
      <c r="F41" s="4"/>
      <c r="G41" s="4"/>
      <c r="H41" s="4"/>
      <c r="I41" s="4"/>
      <c r="J41" s="4"/>
    </row>
    <row r="42" spans="1:10" ht="12.75">
      <c r="A42" s="29"/>
      <c r="B42" s="2"/>
      <c r="C42" s="4"/>
      <c r="D42" s="4"/>
      <c r="E42" s="4"/>
      <c r="F42" s="4"/>
      <c r="G42" s="4"/>
      <c r="H42" s="4"/>
      <c r="I42" s="4"/>
      <c r="J42" s="4"/>
    </row>
    <row r="43" spans="1:10" ht="12.75">
      <c r="A43" s="29"/>
      <c r="B43" s="2"/>
      <c r="C43" s="4"/>
      <c r="D43" s="4"/>
      <c r="E43" s="4"/>
      <c r="F43" s="4"/>
      <c r="G43" s="4"/>
      <c r="H43" s="4"/>
      <c r="I43" s="4"/>
      <c r="J43" s="4"/>
    </row>
    <row r="44" spans="1:10" ht="12.75">
      <c r="A44" s="29"/>
      <c r="B44" s="2"/>
      <c r="C44" s="4"/>
      <c r="D44" s="4"/>
      <c r="E44" s="4"/>
      <c r="F44" s="4"/>
      <c r="G44" s="4"/>
      <c r="H44" s="4"/>
      <c r="I44" s="4"/>
      <c r="J44" s="4"/>
    </row>
    <row r="45" spans="1:10" ht="12.75">
      <c r="A45" s="29"/>
      <c r="B45" s="2"/>
      <c r="C45" s="4"/>
      <c r="D45" s="4"/>
      <c r="E45" s="4"/>
      <c r="F45" s="4"/>
      <c r="G45" s="4"/>
      <c r="H45" s="4"/>
      <c r="I45" s="4"/>
      <c r="J45" s="4"/>
    </row>
    <row r="46" spans="1:10" ht="12.75">
      <c r="A46" s="29"/>
      <c r="B46" s="2"/>
      <c r="C46" s="4"/>
      <c r="D46" s="4"/>
      <c r="E46" s="4"/>
      <c r="F46" s="4"/>
      <c r="G46" s="4"/>
      <c r="H46" s="4"/>
      <c r="I46" s="4"/>
      <c r="J46" s="4"/>
    </row>
    <row r="47" spans="1:10" ht="12.75">
      <c r="A47" s="29" t="s">
        <v>33</v>
      </c>
      <c r="B47" s="2" t="s">
        <v>34</v>
      </c>
      <c r="C47" s="4"/>
      <c r="D47" s="4"/>
      <c r="E47" s="4"/>
      <c r="F47" s="4"/>
      <c r="G47" s="4"/>
      <c r="H47" s="4"/>
      <c r="I47" s="4"/>
      <c r="J47" s="4"/>
    </row>
    <row r="48" spans="1:10" ht="12.75">
      <c r="A48" s="27"/>
      <c r="B48" s="4"/>
      <c r="C48" s="4"/>
      <c r="D48" s="4"/>
      <c r="E48" s="4"/>
      <c r="F48" s="4"/>
      <c r="G48" s="4"/>
      <c r="H48" s="4"/>
      <c r="I48" s="4"/>
      <c r="J48" s="4"/>
    </row>
    <row r="49" spans="1:11" ht="12.75">
      <c r="A49" s="27"/>
      <c r="B49" s="4"/>
      <c r="C49" s="4"/>
      <c r="D49" s="4"/>
      <c r="E49" s="4"/>
      <c r="F49" s="4"/>
      <c r="G49" s="4"/>
      <c r="H49" s="4"/>
      <c r="I49" s="4"/>
      <c r="J49" s="4"/>
      <c r="K49" s="4"/>
    </row>
    <row r="50" spans="1:11" ht="12.75">
      <c r="A50" s="27"/>
      <c r="B50" s="4"/>
      <c r="C50" s="4"/>
      <c r="D50" s="4"/>
      <c r="E50" s="4"/>
      <c r="F50" s="4"/>
      <c r="G50" s="4"/>
      <c r="H50" s="6" t="s">
        <v>35</v>
      </c>
      <c r="I50" s="6"/>
      <c r="J50" s="4"/>
      <c r="K50" s="4"/>
    </row>
    <row r="51" spans="1:11" ht="12.75">
      <c r="A51" s="27"/>
      <c r="B51" s="4"/>
      <c r="C51" s="4"/>
      <c r="D51" s="4"/>
      <c r="E51" s="4"/>
      <c r="F51" s="4"/>
      <c r="G51" s="4"/>
      <c r="H51" s="6"/>
      <c r="I51" s="6"/>
      <c r="J51" s="4"/>
      <c r="K51" s="4"/>
    </row>
    <row r="52" spans="1:11" ht="12.75">
      <c r="A52" s="27"/>
      <c r="B52" s="4"/>
      <c r="C52" s="4"/>
      <c r="D52" s="4"/>
      <c r="E52" s="4"/>
      <c r="F52" s="4"/>
      <c r="G52" s="4"/>
      <c r="H52" s="6"/>
      <c r="I52" s="6"/>
      <c r="J52" s="4"/>
      <c r="K52" s="4"/>
    </row>
    <row r="53" spans="1:11" ht="12.75">
      <c r="A53" s="27"/>
      <c r="B53" s="4"/>
      <c r="C53" s="4"/>
      <c r="D53" s="4"/>
      <c r="E53" s="4"/>
      <c r="F53" s="4"/>
      <c r="G53" s="4"/>
      <c r="H53" s="6"/>
      <c r="I53" s="6"/>
      <c r="J53" s="4"/>
      <c r="K53" s="4"/>
    </row>
    <row r="54" spans="1:11" ht="12.75">
      <c r="A54" s="27"/>
      <c r="B54" s="4"/>
      <c r="C54" s="4"/>
      <c r="D54" s="4"/>
      <c r="E54" s="4"/>
      <c r="F54" s="4"/>
      <c r="G54" s="4"/>
      <c r="H54" s="6"/>
      <c r="I54" s="6"/>
      <c r="J54" s="4"/>
      <c r="K54" s="4"/>
    </row>
    <row r="55" spans="1:11" ht="12.75">
      <c r="A55" s="27"/>
      <c r="B55" s="4"/>
      <c r="C55" s="4"/>
      <c r="D55" s="4"/>
      <c r="E55" s="4"/>
      <c r="F55" s="4"/>
      <c r="G55" s="4"/>
      <c r="H55" s="6"/>
      <c r="I55" s="6"/>
      <c r="J55" s="4"/>
      <c r="K55" s="4"/>
    </row>
    <row r="56" spans="1:11" ht="12.75">
      <c r="A56" s="27"/>
      <c r="B56" s="4"/>
      <c r="C56" s="4"/>
      <c r="D56" s="4"/>
      <c r="E56" s="4"/>
      <c r="F56" s="4"/>
      <c r="G56" s="4"/>
      <c r="H56" s="6"/>
      <c r="I56" s="6"/>
      <c r="J56" s="4"/>
      <c r="K56" s="4"/>
    </row>
    <row r="57" spans="1:11" ht="12.75">
      <c r="A57" s="27"/>
      <c r="B57" s="4"/>
      <c r="C57" s="4"/>
      <c r="D57" s="4"/>
      <c r="E57" s="4"/>
      <c r="F57" s="4"/>
      <c r="G57" s="4"/>
      <c r="H57" s="6"/>
      <c r="I57" s="6"/>
      <c r="J57" s="4"/>
      <c r="K57" s="4"/>
    </row>
    <row r="58" spans="1:11" ht="12.75">
      <c r="A58" s="27"/>
      <c r="B58" s="4"/>
      <c r="C58" s="4"/>
      <c r="D58" s="4"/>
      <c r="E58" s="4"/>
      <c r="F58" s="4"/>
      <c r="G58" s="4"/>
      <c r="H58" s="6"/>
      <c r="I58" s="6"/>
      <c r="J58" s="4"/>
      <c r="K58" s="4"/>
    </row>
    <row r="59" spans="1:10" ht="12.75">
      <c r="A59" s="29" t="s">
        <v>36</v>
      </c>
      <c r="B59" s="2" t="s">
        <v>37</v>
      </c>
      <c r="C59" s="4"/>
      <c r="D59" s="4"/>
      <c r="E59" s="4"/>
      <c r="F59" s="4"/>
      <c r="G59" s="4"/>
      <c r="H59" s="4"/>
      <c r="I59" s="4"/>
      <c r="J59" s="4"/>
    </row>
    <row r="60" spans="1:10" ht="12.75">
      <c r="A60" s="27"/>
      <c r="B60" s="4"/>
      <c r="C60" s="4"/>
      <c r="D60" s="4"/>
      <c r="E60" s="4"/>
      <c r="F60" s="4"/>
      <c r="G60" s="4"/>
      <c r="H60" s="4"/>
      <c r="I60" s="4"/>
      <c r="J60" s="4"/>
    </row>
    <row r="61" spans="1:11" ht="12.75">
      <c r="A61" s="27"/>
      <c r="B61" s="4"/>
      <c r="C61" s="4"/>
      <c r="D61" s="4"/>
      <c r="E61" s="4"/>
      <c r="F61" s="4"/>
      <c r="G61" s="4"/>
      <c r="H61" s="4"/>
      <c r="I61" s="4"/>
      <c r="J61" s="4"/>
      <c r="K61" s="4"/>
    </row>
    <row r="62" spans="1:11" ht="12.75">
      <c r="A62" s="27"/>
      <c r="B62" s="4"/>
      <c r="C62" s="4"/>
      <c r="D62" s="4"/>
      <c r="E62" s="4"/>
      <c r="F62" s="4"/>
      <c r="G62" s="4"/>
      <c r="H62" s="4"/>
      <c r="I62" s="4"/>
      <c r="J62" s="4"/>
      <c r="K62" s="4"/>
    </row>
    <row r="63" spans="1:10" ht="12.75">
      <c r="A63" s="27"/>
      <c r="B63" s="4"/>
      <c r="C63" s="4"/>
      <c r="D63" s="4"/>
      <c r="E63" s="4"/>
      <c r="F63" s="4"/>
      <c r="G63" s="4"/>
      <c r="H63" s="4"/>
      <c r="I63" s="4"/>
      <c r="J63" s="4"/>
    </row>
    <row r="64" spans="1:10" ht="12.75">
      <c r="A64" s="27"/>
      <c r="B64" s="4"/>
      <c r="C64" s="4"/>
      <c r="D64" s="4"/>
      <c r="E64" s="4"/>
      <c r="F64" s="4"/>
      <c r="G64" s="4"/>
      <c r="H64" s="4"/>
      <c r="I64" s="4"/>
      <c r="J64" s="4"/>
    </row>
    <row r="65" spans="1:10" ht="12.75">
      <c r="A65" s="27"/>
      <c r="B65" s="4"/>
      <c r="C65" s="4"/>
      <c r="D65" s="4"/>
      <c r="E65" s="4"/>
      <c r="F65" s="4"/>
      <c r="G65" s="4"/>
      <c r="H65" s="4"/>
      <c r="I65" s="4"/>
      <c r="J65" s="4"/>
    </row>
    <row r="66" spans="1:10" ht="12.75">
      <c r="A66" s="27"/>
      <c r="B66" s="4"/>
      <c r="C66" s="4"/>
      <c r="D66" s="4"/>
      <c r="E66" s="4"/>
      <c r="F66" s="4"/>
      <c r="G66" s="4"/>
      <c r="H66" s="4"/>
      <c r="I66" s="4"/>
      <c r="J66" s="4"/>
    </row>
    <row r="67" spans="1:10" ht="12.75">
      <c r="A67" s="29" t="s">
        <v>38</v>
      </c>
      <c r="B67" s="2" t="s">
        <v>39</v>
      </c>
      <c r="C67" s="4"/>
      <c r="D67" s="4"/>
      <c r="E67" s="4"/>
      <c r="F67" s="4"/>
      <c r="G67" s="4"/>
      <c r="H67" s="4"/>
      <c r="I67" s="4"/>
      <c r="J67" s="4"/>
    </row>
    <row r="68" spans="1:15" ht="12.75">
      <c r="A68" s="29"/>
      <c r="B68" s="2"/>
      <c r="C68" s="4"/>
      <c r="D68" s="4"/>
      <c r="E68" s="4"/>
      <c r="F68" s="4"/>
      <c r="G68" s="4"/>
      <c r="H68" s="4"/>
      <c r="I68" s="4"/>
      <c r="J68" s="4"/>
      <c r="K68" s="4"/>
      <c r="L68" s="4"/>
      <c r="M68" s="4"/>
      <c r="N68" s="4"/>
      <c r="O68" s="4"/>
    </row>
    <row r="69" spans="1:12" ht="12.75">
      <c r="A69" s="27"/>
      <c r="B69" s="4" t="s">
        <v>142</v>
      </c>
      <c r="C69" s="4"/>
      <c r="D69" s="4"/>
      <c r="E69" s="4"/>
      <c r="F69" s="4"/>
      <c r="G69" s="4"/>
      <c r="H69" s="4"/>
      <c r="I69" s="4"/>
      <c r="J69" s="4"/>
      <c r="K69" s="4"/>
      <c r="L69" s="4"/>
    </row>
    <row r="70" spans="1:11" ht="12.75">
      <c r="A70" s="27"/>
      <c r="B70" s="4"/>
      <c r="C70" s="4"/>
      <c r="D70" s="4"/>
      <c r="E70" s="4"/>
      <c r="F70" s="4"/>
      <c r="G70" s="4"/>
      <c r="H70" s="4"/>
      <c r="I70" s="4"/>
      <c r="J70" s="4"/>
      <c r="K70" s="4"/>
    </row>
    <row r="71" spans="1:11" ht="12.75">
      <c r="A71" s="27"/>
      <c r="B71" s="4" t="s">
        <v>143</v>
      </c>
      <c r="C71" s="4"/>
      <c r="D71" s="4"/>
      <c r="E71" s="4"/>
      <c r="F71" s="4"/>
      <c r="G71" s="4"/>
      <c r="H71" s="4"/>
      <c r="I71" s="4"/>
      <c r="J71" s="4"/>
      <c r="K71" s="4"/>
    </row>
    <row r="72" spans="1:11" ht="12.75">
      <c r="A72" s="27"/>
      <c r="B72" s="4"/>
      <c r="C72" s="4"/>
      <c r="D72" s="4"/>
      <c r="E72" s="4"/>
      <c r="F72" s="4"/>
      <c r="G72" s="4"/>
      <c r="H72" s="4"/>
      <c r="I72" s="4"/>
      <c r="J72" s="4"/>
      <c r="K72" s="4"/>
    </row>
    <row r="73" spans="1:11" ht="12.75">
      <c r="A73" s="27"/>
      <c r="B73" s="2" t="s">
        <v>259</v>
      </c>
      <c r="C73" s="4"/>
      <c r="D73" s="4"/>
      <c r="E73" s="4"/>
      <c r="F73" s="4"/>
      <c r="G73" s="4"/>
      <c r="H73" s="4"/>
      <c r="I73" s="4"/>
      <c r="J73" s="4"/>
      <c r="K73" s="4"/>
    </row>
    <row r="74" spans="1:11" ht="51" customHeight="1">
      <c r="A74" s="27"/>
      <c r="B74" s="89"/>
      <c r="C74" s="4"/>
      <c r="D74" s="90"/>
      <c r="E74" s="124" t="s">
        <v>219</v>
      </c>
      <c r="F74" s="124" t="s">
        <v>149</v>
      </c>
      <c r="G74" s="124" t="s">
        <v>151</v>
      </c>
      <c r="H74" s="124" t="s">
        <v>260</v>
      </c>
      <c r="I74" s="123" t="s">
        <v>218</v>
      </c>
      <c r="J74" s="127" t="s">
        <v>262</v>
      </c>
      <c r="K74" s="4"/>
    </row>
    <row r="75" spans="1:11" ht="12.75">
      <c r="A75" s="27"/>
      <c r="B75" s="89"/>
      <c r="C75" s="4"/>
      <c r="D75" s="93"/>
      <c r="E75" s="94"/>
      <c r="F75" s="94"/>
      <c r="G75" s="95"/>
      <c r="H75" s="92"/>
      <c r="I75" s="92"/>
      <c r="J75" s="92" t="s">
        <v>226</v>
      </c>
      <c r="K75" s="4"/>
    </row>
    <row r="76" spans="1:11" ht="12.75">
      <c r="A76" s="27"/>
      <c r="B76" s="89"/>
      <c r="C76" s="4"/>
      <c r="D76" s="90"/>
      <c r="E76" s="126" t="s">
        <v>18</v>
      </c>
      <c r="F76" s="126" t="s">
        <v>18</v>
      </c>
      <c r="G76" s="126" t="s">
        <v>18</v>
      </c>
      <c r="H76" s="126" t="s">
        <v>18</v>
      </c>
      <c r="I76" s="126"/>
      <c r="J76" s="126" t="s">
        <v>18</v>
      </c>
      <c r="K76" s="4"/>
    </row>
    <row r="77" spans="1:11" ht="12.75">
      <c r="A77" s="27"/>
      <c r="B77" s="89"/>
      <c r="C77" s="4"/>
      <c r="D77" s="96"/>
      <c r="E77" s="89"/>
      <c r="F77" s="89"/>
      <c r="G77" s="4"/>
      <c r="H77" s="97"/>
      <c r="I77" s="97"/>
      <c r="J77" s="97"/>
      <c r="K77" s="4"/>
    </row>
    <row r="78" spans="1:11" ht="12.75">
      <c r="A78" s="27"/>
      <c r="B78" s="89" t="s">
        <v>144</v>
      </c>
      <c r="C78" s="4"/>
      <c r="D78" s="31"/>
      <c r="E78" s="5">
        <v>23393</v>
      </c>
      <c r="F78" s="5">
        <v>828</v>
      </c>
      <c r="G78" s="5">
        <v>1701</v>
      </c>
      <c r="H78" s="5">
        <v>19</v>
      </c>
      <c r="I78" s="5">
        <v>0</v>
      </c>
      <c r="J78" s="5">
        <f>SUM(D78:I78)</f>
        <v>25941</v>
      </c>
      <c r="K78" s="4"/>
    </row>
    <row r="79" spans="1:11" ht="12.75">
      <c r="A79" s="27"/>
      <c r="B79" s="89" t="s">
        <v>145</v>
      </c>
      <c r="C79" s="4"/>
      <c r="D79" s="31"/>
      <c r="E79" s="32"/>
      <c r="F79" s="31"/>
      <c r="G79" s="3"/>
      <c r="H79" s="5"/>
      <c r="I79" s="5"/>
      <c r="J79" s="5">
        <f>SUM(D79:H79)</f>
        <v>0</v>
      </c>
      <c r="K79" s="4"/>
    </row>
    <row r="80" spans="1:12" ht="13.5" thickBot="1">
      <c r="A80" s="27"/>
      <c r="B80" s="89" t="s">
        <v>146</v>
      </c>
      <c r="C80" s="4"/>
      <c r="D80" s="31"/>
      <c r="E80" s="98">
        <f>SUM(E78:E79)</f>
        <v>23393</v>
      </c>
      <c r="F80" s="98">
        <f>SUM(F78:F79)</f>
        <v>828</v>
      </c>
      <c r="G80" s="98">
        <f>SUM(G78:G79)</f>
        <v>1701</v>
      </c>
      <c r="H80" s="98">
        <f>SUM(H78:H79)</f>
        <v>19</v>
      </c>
      <c r="I80" s="98">
        <v>0</v>
      </c>
      <c r="J80" s="98">
        <f>SUM(D80:H80)</f>
        <v>25941</v>
      </c>
      <c r="K80" s="4"/>
      <c r="L80" s="113"/>
    </row>
    <row r="81" spans="1:11" ht="13.5" thickTop="1">
      <c r="A81" s="27"/>
      <c r="B81" s="89"/>
      <c r="C81" s="4"/>
      <c r="D81" s="5"/>
      <c r="E81" s="5"/>
      <c r="F81" s="5"/>
      <c r="G81" s="4"/>
      <c r="H81" s="99"/>
      <c r="I81" s="99"/>
      <c r="J81" s="5"/>
      <c r="K81" s="4"/>
    </row>
    <row r="82" spans="1:11" ht="12.75">
      <c r="A82" s="27"/>
      <c r="B82" s="89"/>
      <c r="C82" s="4"/>
      <c r="D82" s="5"/>
      <c r="E82" s="5"/>
      <c r="F82" s="5"/>
      <c r="G82" s="99"/>
      <c r="H82" s="5"/>
      <c r="I82" s="5"/>
      <c r="J82" s="4"/>
      <c r="K82" s="4"/>
    </row>
    <row r="83" spans="1:11" ht="12.75">
      <c r="A83" s="27"/>
      <c r="B83" s="89" t="s">
        <v>147</v>
      </c>
      <c r="C83" s="4"/>
      <c r="D83" s="5"/>
      <c r="E83" s="5">
        <v>3026</v>
      </c>
      <c r="F83" s="5">
        <v>1</v>
      </c>
      <c r="G83" s="5">
        <v>142</v>
      </c>
      <c r="H83" s="31">
        <v>19</v>
      </c>
      <c r="I83" s="31">
        <v>0</v>
      </c>
      <c r="J83" s="3">
        <f>SUM(E83:I83)</f>
        <v>3188</v>
      </c>
      <c r="K83" s="4"/>
    </row>
    <row r="84" spans="1:11" ht="12.75">
      <c r="A84" s="27"/>
      <c r="B84" s="89" t="s">
        <v>261</v>
      </c>
      <c r="C84" s="4"/>
      <c r="D84" s="5"/>
      <c r="E84" s="5"/>
      <c r="F84" s="5"/>
      <c r="G84" s="5"/>
      <c r="H84" s="31"/>
      <c r="I84" s="31"/>
      <c r="J84" s="3">
        <v>2</v>
      </c>
      <c r="K84" s="4"/>
    </row>
    <row r="85" spans="1:11" ht="12.75">
      <c r="A85" s="27"/>
      <c r="B85" s="89" t="s">
        <v>148</v>
      </c>
      <c r="C85" s="4"/>
      <c r="D85" s="5"/>
      <c r="E85" s="5"/>
      <c r="F85" s="5"/>
      <c r="G85" s="99"/>
      <c r="H85" s="31"/>
      <c r="I85" s="31"/>
      <c r="J85" s="3">
        <v>-60</v>
      </c>
      <c r="K85" s="4"/>
    </row>
    <row r="86" spans="1:11" ht="12.75">
      <c r="A86" s="27"/>
      <c r="B86" s="89" t="s">
        <v>206</v>
      </c>
      <c r="C86" s="4"/>
      <c r="D86" s="5"/>
      <c r="E86" s="5"/>
      <c r="F86" s="5"/>
      <c r="G86" s="99"/>
      <c r="H86" s="31"/>
      <c r="I86" s="31"/>
      <c r="J86" s="51">
        <v>-66</v>
      </c>
      <c r="K86" s="4"/>
    </row>
    <row r="87" spans="1:11" ht="12.75">
      <c r="A87" s="27"/>
      <c r="B87" s="89" t="s">
        <v>40</v>
      </c>
      <c r="C87" s="4"/>
      <c r="D87" s="3"/>
      <c r="E87" s="3"/>
      <c r="F87" s="3"/>
      <c r="G87" s="100"/>
      <c r="H87" s="31"/>
      <c r="I87" s="31"/>
      <c r="J87" s="3">
        <f>SUM(J83:J86)</f>
        <v>3064</v>
      </c>
      <c r="K87" s="4"/>
    </row>
    <row r="88" spans="1:11" ht="12.75">
      <c r="A88" s="27"/>
      <c r="B88" s="89" t="s">
        <v>41</v>
      </c>
      <c r="C88" s="4"/>
      <c r="D88" s="3"/>
      <c r="E88" s="3"/>
      <c r="F88" s="3"/>
      <c r="G88" s="100"/>
      <c r="H88" s="31"/>
      <c r="I88" s="31"/>
      <c r="J88" s="51">
        <v>-815</v>
      </c>
      <c r="K88" s="4"/>
    </row>
    <row r="89" spans="1:11" ht="12.75">
      <c r="A89" s="27"/>
      <c r="B89" s="89" t="s">
        <v>42</v>
      </c>
      <c r="C89" s="4"/>
      <c r="D89" s="3"/>
      <c r="E89" s="3"/>
      <c r="F89" s="3"/>
      <c r="G89" s="100"/>
      <c r="H89" s="31"/>
      <c r="I89" s="31"/>
      <c r="J89" s="3">
        <f>SUM(J87:J88)</f>
        <v>2249</v>
      </c>
      <c r="K89" s="4"/>
    </row>
    <row r="90" spans="1:11" ht="12.75">
      <c r="A90" s="27"/>
      <c r="B90" s="89" t="s">
        <v>43</v>
      </c>
      <c r="C90" s="4"/>
      <c r="D90" s="3"/>
      <c r="E90" s="3"/>
      <c r="F90" s="3"/>
      <c r="G90" s="100"/>
      <c r="H90" s="31"/>
      <c r="I90" s="31"/>
      <c r="J90" s="3">
        <v>0</v>
      </c>
      <c r="K90" s="4"/>
    </row>
    <row r="91" spans="1:11" ht="13.5" thickBot="1">
      <c r="A91" s="27"/>
      <c r="B91" s="4" t="s">
        <v>21</v>
      </c>
      <c r="C91" s="4"/>
      <c r="D91" s="3"/>
      <c r="E91" s="3"/>
      <c r="F91" s="3"/>
      <c r="G91" s="100"/>
      <c r="H91" s="31"/>
      <c r="I91" s="31"/>
      <c r="J91" s="10">
        <f>SUM(J89:J90)</f>
        <v>2249</v>
      </c>
      <c r="K91" s="4"/>
    </row>
    <row r="92" spans="1:11" ht="13.5" thickTop="1">
      <c r="A92" s="27"/>
      <c r="B92" s="4"/>
      <c r="C92" s="4"/>
      <c r="D92" s="4"/>
      <c r="E92" s="4"/>
      <c r="F92" s="4"/>
      <c r="G92" s="4"/>
      <c r="H92" s="33"/>
      <c r="I92" s="33"/>
      <c r="J92" s="3"/>
      <c r="K92" s="4"/>
    </row>
    <row r="93" spans="1:11" ht="12.75">
      <c r="A93" s="27"/>
      <c r="B93" s="4"/>
      <c r="C93" s="4"/>
      <c r="D93" s="4"/>
      <c r="E93" s="4"/>
      <c r="F93" s="4"/>
      <c r="G93" s="4"/>
      <c r="H93" s="33"/>
      <c r="I93" s="33"/>
      <c r="J93" s="3"/>
      <c r="K93" s="4"/>
    </row>
    <row r="94" spans="1:11" ht="12.75">
      <c r="A94" s="27"/>
      <c r="B94" s="4"/>
      <c r="C94" s="4"/>
      <c r="D94" s="4"/>
      <c r="E94" s="4"/>
      <c r="F94" s="4"/>
      <c r="G94" s="4"/>
      <c r="H94" s="33"/>
      <c r="I94" s="33"/>
      <c r="J94" s="3"/>
      <c r="K94" s="4"/>
    </row>
    <row r="95" spans="1:11" ht="12.75">
      <c r="A95" s="27"/>
      <c r="B95" s="4"/>
      <c r="C95" s="4"/>
      <c r="D95" s="4"/>
      <c r="E95" s="4"/>
      <c r="F95" s="4"/>
      <c r="G95" s="4"/>
      <c r="H95" s="33"/>
      <c r="I95" s="33"/>
      <c r="J95" s="3"/>
      <c r="K95" s="4"/>
    </row>
    <row r="96" spans="1:10" ht="12.75">
      <c r="A96" s="29" t="s">
        <v>44</v>
      </c>
      <c r="B96" s="2" t="s">
        <v>45</v>
      </c>
      <c r="C96" s="4"/>
      <c r="D96" s="4"/>
      <c r="E96" s="4"/>
      <c r="F96" s="4"/>
      <c r="G96" s="4"/>
      <c r="H96" s="4"/>
      <c r="I96" s="4"/>
      <c r="J96" s="4"/>
    </row>
    <row r="97" spans="1:10" ht="12.75">
      <c r="A97" s="27"/>
      <c r="B97" s="4"/>
      <c r="C97" s="4"/>
      <c r="D97" s="4"/>
      <c r="E97" s="4"/>
      <c r="F97" s="4"/>
      <c r="G97" s="4"/>
      <c r="H97" s="4"/>
      <c r="I97" s="4"/>
      <c r="J97" s="4"/>
    </row>
    <row r="98" spans="1:10" ht="12.75">
      <c r="A98" s="27"/>
      <c r="B98" s="4"/>
      <c r="C98" s="4"/>
      <c r="D98" s="4"/>
      <c r="E98" s="4"/>
      <c r="F98" s="4"/>
      <c r="G98" s="4"/>
      <c r="H98" s="4"/>
      <c r="I98" s="4"/>
      <c r="J98" s="4"/>
    </row>
    <row r="99" spans="1:10" ht="12.75">
      <c r="A99" s="27"/>
      <c r="B99" s="4"/>
      <c r="C99" s="4"/>
      <c r="D99" s="4"/>
      <c r="E99" s="4"/>
      <c r="F99" s="4"/>
      <c r="G99" s="4"/>
      <c r="H99" s="4"/>
      <c r="I99" s="4"/>
      <c r="J99" s="4"/>
    </row>
    <row r="100" spans="1:10" ht="12.75">
      <c r="A100" s="27"/>
      <c r="B100" s="4"/>
      <c r="C100" s="4"/>
      <c r="D100" s="4"/>
      <c r="E100" s="4"/>
      <c r="F100" s="4"/>
      <c r="G100" s="4"/>
      <c r="H100" s="4"/>
      <c r="I100" s="4"/>
      <c r="J100" s="4"/>
    </row>
    <row r="101" spans="1:10" ht="12.75">
      <c r="A101" s="27"/>
      <c r="B101" s="4"/>
      <c r="C101" s="4"/>
      <c r="D101" s="4"/>
      <c r="E101" s="4"/>
      <c r="F101" s="4"/>
      <c r="G101" s="4"/>
      <c r="H101" s="4"/>
      <c r="I101" s="4"/>
      <c r="J101" s="4"/>
    </row>
    <row r="102" spans="1:10" ht="12.75">
      <c r="A102" s="27"/>
      <c r="B102" s="4"/>
      <c r="C102" s="4"/>
      <c r="D102" s="4"/>
      <c r="E102" s="4"/>
      <c r="F102" s="4"/>
      <c r="G102" s="4"/>
      <c r="H102" s="4"/>
      <c r="I102" s="4"/>
      <c r="J102" s="4"/>
    </row>
    <row r="103" spans="1:10" ht="12.75">
      <c r="A103" s="29" t="s">
        <v>46</v>
      </c>
      <c r="B103" s="2" t="s">
        <v>47</v>
      </c>
      <c r="C103" s="4"/>
      <c r="D103" s="4"/>
      <c r="E103" s="4"/>
      <c r="F103" s="4"/>
      <c r="G103" s="4"/>
      <c r="H103" s="4"/>
      <c r="I103" s="4"/>
      <c r="J103" s="4"/>
    </row>
    <row r="104" spans="1:10" ht="12.75">
      <c r="A104" s="29"/>
      <c r="B104" s="2"/>
      <c r="C104" s="4"/>
      <c r="D104" s="4"/>
      <c r="E104" s="4"/>
      <c r="F104" s="4"/>
      <c r="G104" s="4"/>
      <c r="H104" s="4"/>
      <c r="I104" s="4"/>
      <c r="J104" s="4"/>
    </row>
    <row r="105" spans="1:10" ht="12.75">
      <c r="A105" s="27"/>
      <c r="B105" s="4"/>
      <c r="C105" s="4"/>
      <c r="D105" s="4"/>
      <c r="E105" s="4"/>
      <c r="F105" s="4"/>
      <c r="G105" s="4"/>
      <c r="H105" s="4"/>
      <c r="I105" s="4"/>
      <c r="J105" s="4"/>
    </row>
    <row r="106" spans="1:10" ht="12.75">
      <c r="A106" s="27"/>
      <c r="B106" s="4"/>
      <c r="C106" s="4"/>
      <c r="D106" s="4"/>
      <c r="E106" s="4"/>
      <c r="F106" s="4"/>
      <c r="G106" s="4"/>
      <c r="H106" s="4"/>
      <c r="I106" s="4"/>
      <c r="J106" s="4"/>
    </row>
    <row r="107" spans="1:10" ht="12.75">
      <c r="A107" s="27"/>
      <c r="B107" s="4"/>
      <c r="C107" s="4"/>
      <c r="D107" s="4"/>
      <c r="E107" s="4"/>
      <c r="F107" s="4"/>
      <c r="G107" s="4"/>
      <c r="H107" s="4"/>
      <c r="I107" s="4"/>
      <c r="J107" s="4"/>
    </row>
    <row r="108" spans="1:10" ht="12.75">
      <c r="A108" s="27"/>
      <c r="B108" s="4"/>
      <c r="C108" s="4"/>
      <c r="D108" s="4"/>
      <c r="E108" s="4"/>
      <c r="F108" s="4"/>
      <c r="G108" s="4"/>
      <c r="H108" s="4"/>
      <c r="I108" s="4"/>
      <c r="J108" s="4"/>
    </row>
    <row r="109" spans="1:10" ht="12.75">
      <c r="A109" s="29" t="s">
        <v>48</v>
      </c>
      <c r="B109" s="2" t="s">
        <v>165</v>
      </c>
      <c r="C109" s="4"/>
      <c r="D109" s="4"/>
      <c r="E109" s="4"/>
      <c r="F109" s="4"/>
      <c r="G109" s="4"/>
      <c r="H109" s="4"/>
      <c r="I109" s="4"/>
      <c r="J109" s="4"/>
    </row>
    <row r="110" spans="1:11" ht="12.75">
      <c r="A110" s="27"/>
      <c r="B110" s="4"/>
      <c r="C110" s="4"/>
      <c r="D110" s="4"/>
      <c r="E110" s="4"/>
      <c r="F110" s="4"/>
      <c r="G110" s="4"/>
      <c r="H110" s="4"/>
      <c r="I110" s="4"/>
      <c r="J110" s="4"/>
      <c r="K110" s="4"/>
    </row>
    <row r="111" spans="1:11" ht="12.75">
      <c r="A111" s="27"/>
      <c r="B111" s="4"/>
      <c r="C111" s="4"/>
      <c r="D111" s="4"/>
      <c r="E111" s="4"/>
      <c r="F111" s="4"/>
      <c r="G111" s="4"/>
      <c r="H111" s="4"/>
      <c r="I111" s="4"/>
      <c r="J111" s="4"/>
      <c r="K111" s="4"/>
    </row>
    <row r="112" spans="1:11" ht="12.75">
      <c r="A112" s="27"/>
      <c r="B112" s="4"/>
      <c r="C112" s="4"/>
      <c r="D112" s="4"/>
      <c r="E112" s="4"/>
      <c r="F112" s="4"/>
      <c r="G112" s="4"/>
      <c r="H112" s="4"/>
      <c r="I112" s="4"/>
      <c r="J112" s="4"/>
      <c r="K112" s="4"/>
    </row>
    <row r="113" spans="1:11" ht="12.75">
      <c r="A113" s="27"/>
      <c r="B113" s="4"/>
      <c r="C113" s="4"/>
      <c r="D113" s="4"/>
      <c r="E113" s="4"/>
      <c r="F113" s="4"/>
      <c r="G113" s="4"/>
      <c r="H113" s="4"/>
      <c r="I113" s="4"/>
      <c r="J113" s="4"/>
      <c r="K113" s="4"/>
    </row>
    <row r="114" spans="1:10" ht="12.75">
      <c r="A114" s="29" t="s">
        <v>51</v>
      </c>
      <c r="B114" s="2" t="s">
        <v>52</v>
      </c>
      <c r="C114" s="4"/>
      <c r="D114" s="4"/>
      <c r="E114" s="4"/>
      <c r="F114" s="4"/>
      <c r="G114" s="4"/>
      <c r="H114" s="4"/>
      <c r="I114" s="4"/>
      <c r="J114" s="4"/>
    </row>
    <row r="115" spans="1:10" ht="12.75">
      <c r="A115" s="27"/>
      <c r="B115" s="4"/>
      <c r="C115" s="4"/>
      <c r="D115" s="4"/>
      <c r="E115" s="4"/>
      <c r="F115" s="4"/>
      <c r="G115" s="4"/>
      <c r="H115" s="4"/>
      <c r="I115" s="4"/>
      <c r="J115" s="4"/>
    </row>
    <row r="116" spans="1:10" ht="12.75">
      <c r="A116" s="27"/>
      <c r="B116" s="4"/>
      <c r="C116" s="4"/>
      <c r="D116" s="4"/>
      <c r="E116" s="4"/>
      <c r="F116" s="4"/>
      <c r="G116" s="4"/>
      <c r="H116" s="4"/>
      <c r="I116" s="4"/>
      <c r="J116" s="4"/>
    </row>
    <row r="117" spans="1:10" ht="12.75">
      <c r="A117" s="27"/>
      <c r="B117" s="4"/>
      <c r="C117" s="4"/>
      <c r="D117" s="4"/>
      <c r="E117" s="4"/>
      <c r="F117" s="4"/>
      <c r="G117" s="4"/>
      <c r="H117" s="4"/>
      <c r="I117" s="4"/>
      <c r="J117" s="4"/>
    </row>
    <row r="118" spans="1:10" ht="12.75">
      <c r="A118" s="27"/>
      <c r="B118" s="4"/>
      <c r="C118" s="4"/>
      <c r="D118" s="4"/>
      <c r="E118" s="4"/>
      <c r="F118" s="4"/>
      <c r="G118" s="4"/>
      <c r="H118" s="4"/>
      <c r="I118" s="4"/>
      <c r="J118" s="4"/>
    </row>
    <row r="119" spans="1:10" ht="12.75">
      <c r="A119" s="27"/>
      <c r="B119" s="4"/>
      <c r="C119" s="4"/>
      <c r="D119" s="4"/>
      <c r="E119" s="4"/>
      <c r="F119" s="4"/>
      <c r="G119" s="4"/>
      <c r="H119" s="4"/>
      <c r="I119" s="4"/>
      <c r="J119" s="4"/>
    </row>
    <row r="120" spans="1:10" ht="12.75">
      <c r="A120" s="29" t="s">
        <v>53</v>
      </c>
      <c r="B120" s="2" t="s">
        <v>54</v>
      </c>
      <c r="C120" s="4"/>
      <c r="D120" s="4"/>
      <c r="E120" s="4"/>
      <c r="F120" s="4"/>
      <c r="G120" s="4"/>
      <c r="H120" s="4"/>
      <c r="I120" s="4"/>
      <c r="J120" s="4"/>
    </row>
    <row r="121" spans="1:10" ht="12.75">
      <c r="A121" s="27"/>
      <c r="B121" s="4"/>
      <c r="C121" s="4"/>
      <c r="D121" s="4"/>
      <c r="E121" s="4"/>
      <c r="F121" s="4"/>
      <c r="G121" s="4"/>
      <c r="H121" s="4"/>
      <c r="I121" s="4"/>
      <c r="J121" s="4"/>
    </row>
    <row r="122" spans="1:10" ht="12.75">
      <c r="A122" s="27"/>
      <c r="B122" s="4" t="s">
        <v>55</v>
      </c>
      <c r="C122" s="4"/>
      <c r="D122" s="4"/>
      <c r="E122" s="4"/>
      <c r="F122" s="4"/>
      <c r="G122" s="4"/>
      <c r="H122" s="4"/>
      <c r="I122" s="4"/>
      <c r="J122" s="4"/>
    </row>
    <row r="123" spans="1:10" ht="12.75">
      <c r="A123" s="27"/>
      <c r="B123" s="4"/>
      <c r="C123" s="4"/>
      <c r="D123" s="4"/>
      <c r="E123" s="4"/>
      <c r="F123" s="4"/>
      <c r="G123" s="4"/>
      <c r="H123" s="4"/>
      <c r="I123" s="4"/>
      <c r="J123" s="4"/>
    </row>
    <row r="124" spans="1:10" ht="12.75">
      <c r="A124" s="27"/>
      <c r="B124" s="4"/>
      <c r="C124" s="4"/>
      <c r="D124" s="4"/>
      <c r="E124" s="4"/>
      <c r="F124" s="103" t="s">
        <v>18</v>
      </c>
      <c r="G124" s="4"/>
      <c r="H124" s="4"/>
      <c r="I124" s="4"/>
      <c r="J124" s="4"/>
    </row>
    <row r="125" spans="1:10" ht="12.75">
      <c r="A125" s="27"/>
      <c r="B125" s="4" t="s">
        <v>166</v>
      </c>
      <c r="C125" s="4"/>
      <c r="D125" s="4"/>
      <c r="E125" s="4"/>
      <c r="F125" s="36"/>
      <c r="G125" s="4"/>
      <c r="H125" s="4"/>
      <c r="I125" s="4"/>
      <c r="J125" s="4"/>
    </row>
    <row r="126" spans="1:10" ht="13.5" thickBot="1">
      <c r="A126" s="27"/>
      <c r="B126" s="4" t="s">
        <v>56</v>
      </c>
      <c r="C126" s="4"/>
      <c r="D126" s="4"/>
      <c r="E126" s="4"/>
      <c r="F126" s="122">
        <v>113</v>
      </c>
      <c r="G126" s="4"/>
      <c r="H126" s="4"/>
      <c r="I126" s="4"/>
      <c r="J126" s="4"/>
    </row>
    <row r="127" spans="1:10" ht="13.5" thickTop="1">
      <c r="A127" s="27"/>
      <c r="B127" s="4"/>
      <c r="C127" s="4"/>
      <c r="D127" s="4"/>
      <c r="E127" s="4"/>
      <c r="F127" s="71"/>
      <c r="G127" s="4"/>
      <c r="H127" s="4"/>
      <c r="I127" s="4"/>
      <c r="J127" s="4"/>
    </row>
    <row r="128" spans="1:10" ht="12.75">
      <c r="A128" s="27"/>
      <c r="B128" s="4"/>
      <c r="C128" s="4"/>
      <c r="D128" s="4"/>
      <c r="E128" s="4"/>
      <c r="F128" s="38"/>
      <c r="G128" s="4"/>
      <c r="H128" s="4"/>
      <c r="I128" s="4"/>
      <c r="J128" s="4"/>
    </row>
    <row r="129" spans="1:2" s="4" customFormat="1" ht="12.75">
      <c r="A129" s="29" t="s">
        <v>57</v>
      </c>
      <c r="B129" s="2" t="s">
        <v>58</v>
      </c>
    </row>
    <row r="130" spans="1:10" ht="12.75">
      <c r="A130" s="27"/>
      <c r="B130" s="4"/>
      <c r="C130" s="4"/>
      <c r="D130" s="4"/>
      <c r="E130" s="4"/>
      <c r="F130" s="4"/>
      <c r="G130" s="4"/>
      <c r="H130" s="4"/>
      <c r="I130" s="4"/>
      <c r="J130" s="4"/>
    </row>
    <row r="131" spans="1:10" ht="12.75">
      <c r="A131" s="27"/>
      <c r="B131" s="4"/>
      <c r="C131" s="4"/>
      <c r="D131" s="4"/>
      <c r="E131" s="4"/>
      <c r="F131" s="4"/>
      <c r="G131" s="4"/>
      <c r="H131" s="4"/>
      <c r="I131" s="4"/>
      <c r="J131" s="4"/>
    </row>
    <row r="132" spans="1:10" ht="12.75">
      <c r="A132" s="27"/>
      <c r="B132" s="4"/>
      <c r="C132" s="4"/>
      <c r="D132" s="4"/>
      <c r="E132" s="4"/>
      <c r="F132" s="4"/>
      <c r="G132" s="4"/>
      <c r="H132" s="4"/>
      <c r="I132" s="4"/>
      <c r="J132" s="4"/>
    </row>
    <row r="133" spans="1:10" ht="12.75">
      <c r="A133" s="27"/>
      <c r="B133" s="4"/>
      <c r="C133" s="4"/>
      <c r="D133" s="4"/>
      <c r="E133" s="4"/>
      <c r="F133" s="4"/>
      <c r="G133" s="4"/>
      <c r="H133" s="4"/>
      <c r="I133" s="4"/>
      <c r="J133" s="4"/>
    </row>
    <row r="134" spans="1:10" ht="12.75">
      <c r="A134" s="27"/>
      <c r="B134" s="4"/>
      <c r="C134" s="4"/>
      <c r="D134" s="4"/>
      <c r="E134" s="4"/>
      <c r="F134" s="4"/>
      <c r="G134" s="4"/>
      <c r="H134" s="4"/>
      <c r="I134" s="4"/>
      <c r="J134" s="4"/>
    </row>
    <row r="135" spans="1:10" ht="12.75">
      <c r="A135" s="27"/>
      <c r="B135" s="4"/>
      <c r="C135" s="4"/>
      <c r="D135" s="4"/>
      <c r="E135" s="4"/>
      <c r="F135" s="4"/>
      <c r="G135" s="4"/>
      <c r="H135" s="4"/>
      <c r="I135" s="4"/>
      <c r="J135" s="4"/>
    </row>
    <row r="136" spans="1:10" ht="12.75">
      <c r="A136" s="27"/>
      <c r="B136" s="4"/>
      <c r="C136" s="4"/>
      <c r="D136" s="4"/>
      <c r="E136" s="4"/>
      <c r="F136" s="4"/>
      <c r="G136" s="4"/>
      <c r="H136" s="4"/>
      <c r="I136" s="4"/>
      <c r="J136" s="4"/>
    </row>
    <row r="137" spans="1:10" ht="12.75">
      <c r="A137" s="27"/>
      <c r="B137" s="4"/>
      <c r="C137" s="4"/>
      <c r="D137" s="4"/>
      <c r="E137" s="4"/>
      <c r="F137" s="4"/>
      <c r="G137" s="4"/>
      <c r="H137" s="4"/>
      <c r="I137" s="4"/>
      <c r="J137" s="4"/>
    </row>
    <row r="138" spans="1:10" ht="12.75">
      <c r="A138" s="27"/>
      <c r="B138" s="4"/>
      <c r="C138" s="4"/>
      <c r="D138" s="4"/>
      <c r="E138" s="4"/>
      <c r="F138" s="4"/>
      <c r="G138" s="4"/>
      <c r="H138" s="4"/>
      <c r="I138" s="4"/>
      <c r="J138" s="4"/>
    </row>
    <row r="139" spans="1:10" ht="12.75">
      <c r="A139" s="27"/>
      <c r="B139" s="4"/>
      <c r="C139" s="4"/>
      <c r="D139" s="4"/>
      <c r="E139" s="4"/>
      <c r="F139" s="4"/>
      <c r="G139" s="4"/>
      <c r="H139" s="4"/>
      <c r="I139" s="4"/>
      <c r="J139" s="4"/>
    </row>
    <row r="140" spans="1:10" ht="12.75">
      <c r="A140" s="27"/>
      <c r="B140" s="4"/>
      <c r="C140" s="4"/>
      <c r="D140" s="4"/>
      <c r="E140" s="4"/>
      <c r="F140" s="4"/>
      <c r="G140" s="4"/>
      <c r="H140" s="4"/>
      <c r="I140" s="4"/>
      <c r="J140" s="4"/>
    </row>
    <row r="141" spans="1:10" ht="12.75">
      <c r="A141" s="27"/>
      <c r="B141" s="4"/>
      <c r="C141" s="4"/>
      <c r="D141" s="4"/>
      <c r="E141" s="4"/>
      <c r="F141" s="4"/>
      <c r="G141" s="4"/>
      <c r="H141" s="4"/>
      <c r="I141" s="4"/>
      <c r="J141" s="4"/>
    </row>
    <row r="142" spans="1:2" s="4" customFormat="1" ht="12.75">
      <c r="A142" s="29" t="s">
        <v>59</v>
      </c>
      <c r="B142" s="2" t="s">
        <v>188</v>
      </c>
    </row>
    <row r="143" spans="1:2" s="4" customFormat="1" ht="12.75">
      <c r="A143" s="29"/>
      <c r="B143" s="2"/>
    </row>
    <row r="144" spans="1:9" s="4" customFormat="1" ht="24">
      <c r="A144" s="29"/>
      <c r="B144" s="2"/>
      <c r="F144" s="70" t="s">
        <v>157</v>
      </c>
      <c r="G144" s="2"/>
      <c r="H144" s="70" t="s">
        <v>167</v>
      </c>
      <c r="I144" s="70"/>
    </row>
    <row r="145" spans="1:9" s="4" customFormat="1" ht="12.75">
      <c r="A145" s="29"/>
      <c r="B145" s="2"/>
      <c r="F145" s="61" t="s">
        <v>226</v>
      </c>
      <c r="G145" s="2"/>
      <c r="H145" s="61" t="s">
        <v>209</v>
      </c>
      <c r="I145" s="61"/>
    </row>
    <row r="146" spans="1:9" s="4" customFormat="1" ht="12.75">
      <c r="A146" s="29"/>
      <c r="B146" s="2"/>
      <c r="F146" s="60" t="s">
        <v>18</v>
      </c>
      <c r="G146" s="2"/>
      <c r="H146" s="60" t="s">
        <v>18</v>
      </c>
      <c r="I146" s="60"/>
    </row>
    <row r="147" spans="1:11" s="4" customFormat="1" ht="12.75">
      <c r="A147" s="29"/>
      <c r="B147" s="2"/>
      <c r="F147" s="60"/>
      <c r="G147" s="2"/>
      <c r="H147" s="60"/>
      <c r="I147" s="60"/>
      <c r="K147" s="86"/>
    </row>
    <row r="148" spans="1:9" s="4" customFormat="1" ht="12.75">
      <c r="A148" s="29"/>
      <c r="B148" s="4" t="s">
        <v>103</v>
      </c>
      <c r="F148" s="85">
        <f>+'Consol IS'!B16</f>
        <v>12752</v>
      </c>
      <c r="G148" s="86"/>
      <c r="H148" s="85">
        <v>13189</v>
      </c>
      <c r="I148" s="85"/>
    </row>
    <row r="149" spans="1:9" s="4" customFormat="1" ht="12.75">
      <c r="A149" s="29"/>
      <c r="B149" s="4" t="s">
        <v>40</v>
      </c>
      <c r="F149" s="85">
        <f>+'Consol IS'!B30</f>
        <v>1721</v>
      </c>
      <c r="G149" s="86"/>
      <c r="H149" s="85">
        <v>1343</v>
      </c>
      <c r="I149" s="85"/>
    </row>
    <row r="150" spans="1:9" s="4" customFormat="1" ht="12.75">
      <c r="A150" s="29"/>
      <c r="B150" s="4" t="s">
        <v>263</v>
      </c>
      <c r="F150" s="128">
        <f>F149/F148</f>
        <v>0.13495922208281053</v>
      </c>
      <c r="G150" s="86"/>
      <c r="H150" s="128">
        <f>H149/H148</f>
        <v>0.1018272803093487</v>
      </c>
      <c r="I150" s="85"/>
    </row>
    <row r="151" spans="1:9" s="4" customFormat="1" ht="12.75">
      <c r="A151" s="29"/>
      <c r="B151" s="2"/>
      <c r="F151" s="60"/>
      <c r="G151" s="2"/>
      <c r="H151" s="60"/>
      <c r="I151" s="60"/>
    </row>
    <row r="152" s="4" customFormat="1" ht="12.75">
      <c r="A152" s="29"/>
    </row>
    <row r="153" spans="1:10" ht="12.75" customHeight="1">
      <c r="A153" s="27"/>
      <c r="B153" s="4"/>
      <c r="C153" s="4"/>
      <c r="D153" s="4"/>
      <c r="E153" s="4"/>
      <c r="F153" s="4"/>
      <c r="G153" s="4"/>
      <c r="H153" s="4"/>
      <c r="I153" s="4"/>
      <c r="J153" s="4"/>
    </row>
    <row r="154" spans="1:10" ht="12.75">
      <c r="A154" s="27"/>
      <c r="B154" s="4"/>
      <c r="C154" s="4"/>
      <c r="D154" s="4"/>
      <c r="E154" s="4"/>
      <c r="F154" s="4"/>
      <c r="G154" s="4"/>
      <c r="H154" s="4"/>
      <c r="I154" s="4"/>
      <c r="J154" s="4"/>
    </row>
    <row r="155" spans="1:14" ht="12.75">
      <c r="A155" s="27"/>
      <c r="B155" s="4"/>
      <c r="C155" s="4"/>
      <c r="D155" s="4"/>
      <c r="E155" s="4"/>
      <c r="F155" s="4"/>
      <c r="G155" s="4"/>
      <c r="H155" s="4"/>
      <c r="I155" s="4"/>
      <c r="J155" s="4"/>
      <c r="L155" s="4"/>
      <c r="M155" s="4"/>
      <c r="N155" s="4"/>
    </row>
    <row r="156" spans="1:14" ht="12.75">
      <c r="A156" s="27"/>
      <c r="B156" s="4"/>
      <c r="C156" s="4"/>
      <c r="D156" s="4"/>
      <c r="E156" s="4"/>
      <c r="F156" s="4"/>
      <c r="G156" s="4"/>
      <c r="H156" s="4"/>
      <c r="I156" s="4"/>
      <c r="J156" s="4"/>
      <c r="L156" s="4"/>
      <c r="M156" s="4"/>
      <c r="N156" s="4"/>
    </row>
    <row r="157" spans="1:14" ht="12.75">
      <c r="A157" s="27"/>
      <c r="B157" s="4"/>
      <c r="C157" s="4"/>
      <c r="D157" s="4"/>
      <c r="E157" s="4"/>
      <c r="F157" s="4"/>
      <c r="G157" s="4"/>
      <c r="H157" s="4"/>
      <c r="I157" s="4"/>
      <c r="J157" s="4"/>
      <c r="L157" s="4"/>
      <c r="M157" s="4"/>
      <c r="N157" s="4"/>
    </row>
    <row r="158" spans="1:10" ht="12.75">
      <c r="A158" s="29" t="s">
        <v>60</v>
      </c>
      <c r="B158" s="2" t="s">
        <v>61</v>
      </c>
      <c r="C158" s="4"/>
      <c r="D158" s="4"/>
      <c r="E158" s="4"/>
      <c r="F158" s="4"/>
      <c r="G158" s="4"/>
      <c r="H158" s="4"/>
      <c r="I158" s="4"/>
      <c r="J158" s="4"/>
    </row>
    <row r="159" spans="1:10" ht="12.75">
      <c r="A159" s="29"/>
      <c r="B159" s="2"/>
      <c r="C159" s="4"/>
      <c r="D159" s="4"/>
      <c r="E159" s="4"/>
      <c r="F159" s="4"/>
      <c r="G159" s="4"/>
      <c r="H159" s="4"/>
      <c r="I159" s="4"/>
      <c r="J159" s="4"/>
    </row>
    <row r="160" spans="1:10" ht="12.75">
      <c r="A160" s="27"/>
      <c r="B160" s="4"/>
      <c r="C160" s="4"/>
      <c r="D160" s="4"/>
      <c r="E160" s="4"/>
      <c r="F160" s="4"/>
      <c r="G160" s="4"/>
      <c r="H160" s="4"/>
      <c r="I160" s="4"/>
      <c r="J160" s="4"/>
    </row>
    <row r="161" spans="1:10" ht="12.75">
      <c r="A161" s="27"/>
      <c r="B161" s="4"/>
      <c r="C161" s="4"/>
      <c r="D161" s="4"/>
      <c r="E161" s="4"/>
      <c r="F161" s="4"/>
      <c r="G161" s="4"/>
      <c r="H161" s="4"/>
      <c r="I161" s="4"/>
      <c r="J161" s="4"/>
    </row>
    <row r="162" spans="1:10" ht="12.75">
      <c r="A162" s="27"/>
      <c r="B162" s="4"/>
      <c r="C162" s="4"/>
      <c r="D162" s="4"/>
      <c r="E162" s="4"/>
      <c r="F162" s="4"/>
      <c r="G162" s="4"/>
      <c r="H162" s="4"/>
      <c r="I162" s="4"/>
      <c r="J162" s="4"/>
    </row>
    <row r="163" spans="1:10" ht="12.75">
      <c r="A163" s="27"/>
      <c r="B163" s="4"/>
      <c r="C163" s="4"/>
      <c r="D163" s="4"/>
      <c r="E163" s="4"/>
      <c r="F163" s="4"/>
      <c r="G163" s="4"/>
      <c r="H163" s="4"/>
      <c r="I163" s="4"/>
      <c r="J163" s="4"/>
    </row>
    <row r="164" spans="1:10" ht="12.75">
      <c r="A164" s="27"/>
      <c r="B164" s="4"/>
      <c r="C164" s="4"/>
      <c r="D164" s="4"/>
      <c r="E164" s="4"/>
      <c r="F164" s="4"/>
      <c r="G164" s="4"/>
      <c r="H164" s="4"/>
      <c r="I164" s="4"/>
      <c r="J164" s="4"/>
    </row>
    <row r="165" spans="1:10" ht="12.75">
      <c r="A165" s="29" t="s">
        <v>62</v>
      </c>
      <c r="B165" s="2" t="s">
        <v>220</v>
      </c>
      <c r="C165" s="4"/>
      <c r="D165" s="4"/>
      <c r="E165" s="4"/>
      <c r="F165" s="4"/>
      <c r="G165" s="4"/>
      <c r="H165" s="4"/>
      <c r="I165" s="4"/>
      <c r="J165" s="4"/>
    </row>
    <row r="166" spans="1:11" ht="12.75">
      <c r="A166" s="29"/>
      <c r="B166" s="2"/>
      <c r="C166" s="4"/>
      <c r="D166" s="4"/>
      <c r="E166" s="4"/>
      <c r="F166" s="4"/>
      <c r="G166" s="4"/>
      <c r="H166" s="4"/>
      <c r="I166" s="4"/>
      <c r="J166" s="4"/>
      <c r="K166" s="4"/>
    </row>
    <row r="167" spans="1:11" ht="12.75">
      <c r="A167" s="27"/>
      <c r="B167" s="4" t="s">
        <v>222</v>
      </c>
      <c r="C167" s="4"/>
      <c r="D167" s="4"/>
      <c r="E167" s="4"/>
      <c r="F167" s="4"/>
      <c r="G167" s="4"/>
      <c r="H167" s="4"/>
      <c r="I167" s="4"/>
      <c r="J167" s="4"/>
      <c r="K167" s="4"/>
    </row>
    <row r="168" spans="1:11" ht="12.75">
      <c r="A168" s="27"/>
      <c r="B168" s="4"/>
      <c r="C168" s="4"/>
      <c r="D168" s="4"/>
      <c r="E168" s="4"/>
      <c r="F168" s="4"/>
      <c r="G168" s="4"/>
      <c r="H168" s="4"/>
      <c r="I168" s="4"/>
      <c r="J168" s="4"/>
      <c r="K168" s="4"/>
    </row>
    <row r="169" spans="1:10" ht="12.75">
      <c r="A169" s="27"/>
      <c r="B169" s="4"/>
      <c r="C169" s="4"/>
      <c r="D169" s="4"/>
      <c r="E169" s="4"/>
      <c r="F169" s="4"/>
      <c r="G169" s="4"/>
      <c r="H169" s="4"/>
      <c r="I169" s="4"/>
      <c r="J169" s="4"/>
    </row>
    <row r="170" spans="1:10" ht="12.75">
      <c r="A170" s="29" t="s">
        <v>63</v>
      </c>
      <c r="B170" s="2" t="s">
        <v>41</v>
      </c>
      <c r="C170" s="4"/>
      <c r="D170" s="4"/>
      <c r="E170" s="4"/>
      <c r="F170" s="4"/>
      <c r="G170" s="4"/>
      <c r="H170" s="4"/>
      <c r="I170" s="4"/>
      <c r="J170" s="4"/>
    </row>
    <row r="171" spans="1:10" ht="12.75">
      <c r="A171" s="4"/>
      <c r="B171" s="4"/>
      <c r="C171" s="4"/>
      <c r="D171" s="4"/>
      <c r="E171" s="4"/>
      <c r="F171" s="6"/>
      <c r="G171" s="4"/>
      <c r="H171" s="6"/>
      <c r="I171" s="6"/>
      <c r="J171" s="4"/>
    </row>
    <row r="172" spans="1:10" ht="36">
      <c r="A172" s="27"/>
      <c r="B172" s="4"/>
      <c r="C172" s="4"/>
      <c r="D172" s="4"/>
      <c r="E172" s="4"/>
      <c r="F172" s="70" t="s">
        <v>159</v>
      </c>
      <c r="G172" s="2"/>
      <c r="H172" s="70" t="s">
        <v>150</v>
      </c>
      <c r="I172" s="70"/>
      <c r="J172" s="4"/>
    </row>
    <row r="173" spans="1:10" ht="12.75">
      <c r="A173" s="27"/>
      <c r="B173" s="4"/>
      <c r="C173" s="4"/>
      <c r="D173" s="4"/>
      <c r="E173" s="4"/>
      <c r="F173" s="61" t="s">
        <v>226</v>
      </c>
      <c r="G173" s="2"/>
      <c r="H173" s="61" t="s">
        <v>226</v>
      </c>
      <c r="I173" s="61"/>
      <c r="J173" s="4"/>
    </row>
    <row r="174" spans="1:10" ht="12.75">
      <c r="A174" s="27"/>
      <c r="B174" s="4"/>
      <c r="C174" s="4"/>
      <c r="D174" s="4"/>
      <c r="E174" s="4"/>
      <c r="F174" s="60" t="s">
        <v>18</v>
      </c>
      <c r="G174" s="2"/>
      <c r="H174" s="60" t="s">
        <v>18</v>
      </c>
      <c r="I174" s="60"/>
      <c r="J174" s="4"/>
    </row>
    <row r="175" spans="1:10" ht="12.75">
      <c r="A175" s="27"/>
      <c r="B175" s="4" t="s">
        <v>67</v>
      </c>
      <c r="C175" s="4"/>
      <c r="D175" s="4"/>
      <c r="E175" s="4"/>
      <c r="F175" s="4"/>
      <c r="G175" s="4"/>
      <c r="H175" s="4"/>
      <c r="I175" s="4"/>
      <c r="J175" s="4"/>
    </row>
    <row r="176" spans="1:10" ht="12.75">
      <c r="A176" s="27"/>
      <c r="B176" s="4"/>
      <c r="C176" s="4"/>
      <c r="D176" s="4"/>
      <c r="E176" s="4"/>
      <c r="F176" s="4"/>
      <c r="G176" s="4"/>
      <c r="H176" s="4"/>
      <c r="I176" s="4"/>
      <c r="J176" s="4"/>
    </row>
    <row r="177" spans="1:10" ht="12.75">
      <c r="A177" s="27"/>
      <c r="B177" s="4" t="s">
        <v>68</v>
      </c>
      <c r="C177" s="4"/>
      <c r="D177" s="4"/>
      <c r="E177" s="4"/>
      <c r="F177" s="34"/>
      <c r="G177" s="34"/>
      <c r="H177" s="34"/>
      <c r="I177" s="34"/>
      <c r="J177" s="4"/>
    </row>
    <row r="178" spans="1:10" ht="12.75" customHeight="1">
      <c r="A178" s="27"/>
      <c r="B178" s="39" t="s">
        <v>69</v>
      </c>
      <c r="C178" s="4"/>
      <c r="D178" s="4"/>
      <c r="E178" s="4"/>
      <c r="F178" s="35">
        <v>467</v>
      </c>
      <c r="G178" s="34"/>
      <c r="H178" s="35">
        <v>794</v>
      </c>
      <c r="I178" s="35"/>
      <c r="J178" s="4"/>
    </row>
    <row r="179" spans="1:10" ht="12.75">
      <c r="A179" s="27"/>
      <c r="B179" s="39" t="s">
        <v>158</v>
      </c>
      <c r="C179" s="4"/>
      <c r="D179" s="4"/>
      <c r="E179" s="4"/>
      <c r="F179" s="56">
        <v>48</v>
      </c>
      <c r="G179" s="34"/>
      <c r="H179" s="56">
        <v>21</v>
      </c>
      <c r="I179" s="35"/>
      <c r="J179" s="4"/>
    </row>
    <row r="180" spans="1:10" ht="13.5" thickBot="1">
      <c r="A180" s="27"/>
      <c r="B180" s="39"/>
      <c r="C180" s="4"/>
      <c r="D180" s="4"/>
      <c r="E180" s="4"/>
      <c r="F180" s="68">
        <f>SUM(F178:F179)</f>
        <v>515</v>
      </c>
      <c r="G180" s="34"/>
      <c r="H180" s="68">
        <f>SUM(H178:H179)</f>
        <v>815</v>
      </c>
      <c r="I180" s="35"/>
      <c r="J180" s="4"/>
    </row>
    <row r="181" spans="1:10" ht="13.5" thickTop="1">
      <c r="A181" s="27"/>
      <c r="B181" s="4"/>
      <c r="C181" s="4"/>
      <c r="D181" s="4"/>
      <c r="E181" s="4"/>
      <c r="F181" s="4"/>
      <c r="G181" s="4"/>
      <c r="H181" s="4"/>
      <c r="I181" s="4"/>
      <c r="J181" s="4"/>
    </row>
    <row r="182" spans="1:10" ht="12.75" hidden="1">
      <c r="A182" s="27"/>
      <c r="B182" s="4" t="s">
        <v>184</v>
      </c>
      <c r="C182" s="4"/>
      <c r="D182" s="4"/>
      <c r="E182" s="4"/>
      <c r="F182" s="4"/>
      <c r="G182" s="4"/>
      <c r="H182" s="4"/>
      <c r="I182" s="4"/>
      <c r="J182" s="4"/>
    </row>
    <row r="183" spans="1:10" ht="12.75" hidden="1">
      <c r="A183" s="27"/>
      <c r="B183" s="39" t="s">
        <v>185</v>
      </c>
      <c r="C183" s="4"/>
      <c r="D183" s="4"/>
      <c r="E183" s="4"/>
      <c r="F183" s="105">
        <v>0</v>
      </c>
      <c r="G183" s="4"/>
      <c r="H183" s="105">
        <v>0</v>
      </c>
      <c r="I183" s="33"/>
      <c r="J183" s="4"/>
    </row>
    <row r="184" spans="1:10" ht="12.75" hidden="1">
      <c r="A184" s="27"/>
      <c r="B184" s="39" t="s">
        <v>186</v>
      </c>
      <c r="C184" s="4"/>
      <c r="D184" s="4"/>
      <c r="E184" s="4"/>
      <c r="F184" s="106">
        <v>0</v>
      </c>
      <c r="G184" s="4"/>
      <c r="H184" s="106">
        <v>0</v>
      </c>
      <c r="I184" s="33"/>
      <c r="J184" s="4"/>
    </row>
    <row r="185" spans="1:10" ht="12.75" hidden="1">
      <c r="A185" s="27"/>
      <c r="B185" s="4"/>
      <c r="C185" s="4"/>
      <c r="D185" s="4"/>
      <c r="E185" s="4"/>
      <c r="F185" s="4"/>
      <c r="G185" s="4"/>
      <c r="H185" s="4"/>
      <c r="I185" s="4"/>
      <c r="J185" s="4"/>
    </row>
    <row r="186" spans="1:10" ht="12.75" hidden="1">
      <c r="A186" s="27"/>
      <c r="B186" s="4"/>
      <c r="C186" s="4"/>
      <c r="D186" s="4"/>
      <c r="E186" s="4"/>
      <c r="F186" s="4">
        <f>+F183+F184</f>
        <v>0</v>
      </c>
      <c r="G186" s="4"/>
      <c r="H186" s="4">
        <f>+H183+H184</f>
        <v>0</v>
      </c>
      <c r="I186" s="4"/>
      <c r="J186" s="4"/>
    </row>
    <row r="187" spans="1:10" ht="12.75" hidden="1">
      <c r="A187" s="27"/>
      <c r="B187" s="4"/>
      <c r="C187" s="4"/>
      <c r="D187" s="4"/>
      <c r="E187" s="4"/>
      <c r="F187" s="4"/>
      <c r="G187" s="4"/>
      <c r="H187" s="4"/>
      <c r="I187" s="4"/>
      <c r="J187" s="4"/>
    </row>
    <row r="188" spans="1:10" ht="13.5" hidden="1" thickBot="1">
      <c r="A188" s="27"/>
      <c r="B188" s="4"/>
      <c r="C188" s="4"/>
      <c r="D188" s="4"/>
      <c r="E188" s="4"/>
      <c r="F188" s="68">
        <f>+F186+F180</f>
        <v>515</v>
      </c>
      <c r="G188" s="4"/>
      <c r="H188" s="68">
        <f>+H186+H180</f>
        <v>815</v>
      </c>
      <c r="I188" s="35"/>
      <c r="J188" s="4"/>
    </row>
    <row r="189" spans="1:10" ht="13.5" hidden="1" thickTop="1">
      <c r="A189" s="27"/>
      <c r="B189" s="4"/>
      <c r="C189" s="4"/>
      <c r="D189" s="4"/>
      <c r="E189" s="4"/>
      <c r="F189" s="33"/>
      <c r="G189" s="4"/>
      <c r="H189" s="33"/>
      <c r="I189" s="33"/>
      <c r="J189" s="4"/>
    </row>
    <row r="190" spans="1:10" ht="12.75">
      <c r="A190" s="27"/>
      <c r="B190" s="4"/>
      <c r="C190" s="4"/>
      <c r="D190" s="4"/>
      <c r="E190" s="4"/>
      <c r="F190" s="33"/>
      <c r="G190" s="4"/>
      <c r="H190" s="33"/>
      <c r="I190" s="33"/>
      <c r="J190" s="4"/>
    </row>
    <row r="191" ht="12.75"/>
    <row r="192" spans="1:10" ht="12.75">
      <c r="A192" s="27"/>
      <c r="B192" s="4" t="s">
        <v>71</v>
      </c>
      <c r="C192" s="4"/>
      <c r="D192" s="4"/>
      <c r="E192" s="4"/>
      <c r="F192" s="4"/>
      <c r="G192" s="4"/>
      <c r="H192" s="4"/>
      <c r="I192" s="4"/>
      <c r="J192" s="4"/>
    </row>
    <row r="193" spans="1:10" ht="12.75">
      <c r="A193" s="27"/>
      <c r="B193" s="4"/>
      <c r="C193" s="4"/>
      <c r="D193" s="4"/>
      <c r="E193" s="4"/>
      <c r="F193" s="4"/>
      <c r="G193" s="4"/>
      <c r="H193" s="4"/>
      <c r="I193" s="4"/>
      <c r="J193" s="4"/>
    </row>
    <row r="194" spans="1:10" ht="36">
      <c r="A194" s="27"/>
      <c r="B194" s="4"/>
      <c r="C194" s="4"/>
      <c r="D194" s="4"/>
      <c r="E194" s="4"/>
      <c r="F194" s="70" t="s">
        <v>159</v>
      </c>
      <c r="G194" s="4"/>
      <c r="H194" s="70" t="s">
        <v>150</v>
      </c>
      <c r="I194" s="70"/>
      <c r="J194" s="4"/>
    </row>
    <row r="195" spans="1:10" ht="12.75">
      <c r="A195" s="27"/>
      <c r="B195" s="4"/>
      <c r="C195" s="4"/>
      <c r="D195" s="4"/>
      <c r="E195" s="4"/>
      <c r="F195" s="61" t="s">
        <v>226</v>
      </c>
      <c r="G195" s="4"/>
      <c r="H195" s="61" t="s">
        <v>226</v>
      </c>
      <c r="I195" s="61"/>
      <c r="J195" s="4"/>
    </row>
    <row r="196" spans="1:10" ht="12.75">
      <c r="A196" s="27"/>
      <c r="B196" s="4"/>
      <c r="C196" s="4"/>
      <c r="D196" s="4"/>
      <c r="E196" s="4"/>
      <c r="F196" s="60" t="s">
        <v>18</v>
      </c>
      <c r="G196" s="4"/>
      <c r="H196" s="60" t="s">
        <v>18</v>
      </c>
      <c r="I196" s="60"/>
      <c r="J196" s="4"/>
    </row>
    <row r="197" spans="1:10" ht="12.75">
      <c r="A197" s="27"/>
      <c r="B197" s="4"/>
      <c r="C197" s="4"/>
      <c r="D197" s="4"/>
      <c r="E197" s="4"/>
      <c r="F197" s="4"/>
      <c r="G197" s="4"/>
      <c r="H197" s="33"/>
      <c r="I197" s="33"/>
      <c r="J197" s="4"/>
    </row>
    <row r="198" spans="1:10" ht="12.75">
      <c r="A198" s="27"/>
      <c r="B198" s="4" t="s">
        <v>264</v>
      </c>
      <c r="C198" s="4"/>
      <c r="D198" s="4"/>
      <c r="E198" s="4"/>
      <c r="F198" s="34">
        <f>+'Consol IS'!B30*0.27</f>
        <v>464.67</v>
      </c>
      <c r="G198" s="34"/>
      <c r="H198" s="34">
        <f>+'Consol IS'!F30*0.27</f>
        <v>827.2800000000001</v>
      </c>
      <c r="I198" s="34"/>
      <c r="J198" s="4"/>
    </row>
    <row r="199" spans="1:10" ht="12.75">
      <c r="A199" s="27"/>
      <c r="B199" s="4" t="s">
        <v>72</v>
      </c>
      <c r="C199" s="4"/>
      <c r="D199" s="4"/>
      <c r="E199" s="4"/>
      <c r="F199" s="34">
        <v>33</v>
      </c>
      <c r="G199" s="34"/>
      <c r="H199" s="34">
        <v>49</v>
      </c>
      <c r="I199" s="34"/>
      <c r="J199" s="4"/>
    </row>
    <row r="200" spans="1:10" ht="12.75">
      <c r="A200" s="27"/>
      <c r="B200" s="4" t="s">
        <v>73</v>
      </c>
      <c r="C200" s="4"/>
      <c r="D200" s="4"/>
      <c r="E200" s="4"/>
      <c r="F200" s="34">
        <v>30</v>
      </c>
      <c r="G200" s="34"/>
      <c r="H200" s="34">
        <v>-39</v>
      </c>
      <c r="I200" s="34"/>
      <c r="J200" s="4"/>
    </row>
    <row r="201" spans="1:10" ht="12.75">
      <c r="A201" s="27"/>
      <c r="B201" s="4" t="s">
        <v>74</v>
      </c>
      <c r="C201" s="4"/>
      <c r="D201" s="4"/>
      <c r="E201" s="4"/>
      <c r="F201" s="56">
        <v>-13</v>
      </c>
      <c r="G201" s="34"/>
      <c r="H201" s="56">
        <v>-22</v>
      </c>
      <c r="I201" s="35"/>
      <c r="J201" s="4"/>
    </row>
    <row r="202" spans="1:10" ht="12.75">
      <c r="A202" s="27"/>
      <c r="B202" s="4"/>
      <c r="C202" s="4"/>
      <c r="D202" s="4"/>
      <c r="E202" s="4"/>
      <c r="F202" s="34">
        <f>SUM(F198:F201)</f>
        <v>514.6700000000001</v>
      </c>
      <c r="G202" s="34"/>
      <c r="H202" s="34">
        <f>SUM(H198:H201)</f>
        <v>815.2800000000001</v>
      </c>
      <c r="I202" s="34"/>
      <c r="J202" s="4"/>
    </row>
    <row r="203" spans="1:10" ht="12.75">
      <c r="A203" s="27"/>
      <c r="B203" s="4" t="s">
        <v>187</v>
      </c>
      <c r="C203" s="4"/>
      <c r="D203" s="4"/>
      <c r="E203" s="4"/>
      <c r="F203" s="34">
        <v>0</v>
      </c>
      <c r="G203" s="34"/>
      <c r="H203" s="34">
        <v>0</v>
      </c>
      <c r="I203" s="34"/>
      <c r="J203" s="4"/>
    </row>
    <row r="204" spans="1:10" ht="13.5" thickBot="1">
      <c r="A204" s="27"/>
      <c r="B204" s="4" t="s">
        <v>70</v>
      </c>
      <c r="C204" s="4"/>
      <c r="D204" s="4"/>
      <c r="E204" s="4"/>
      <c r="F204" s="68">
        <f>SUM(F202:F203)</f>
        <v>514.6700000000001</v>
      </c>
      <c r="G204" s="34"/>
      <c r="H204" s="68">
        <f>SUM(H202:H203)</f>
        <v>815.2800000000001</v>
      </c>
      <c r="I204" s="35"/>
      <c r="J204" s="4"/>
    </row>
    <row r="205" spans="1:10" ht="13.5" thickTop="1">
      <c r="A205" s="27"/>
      <c r="B205" s="4"/>
      <c r="C205" s="4"/>
      <c r="D205" s="4"/>
      <c r="E205" s="4"/>
      <c r="F205" s="34"/>
      <c r="G205" s="34"/>
      <c r="H205" s="35"/>
      <c r="I205" s="35"/>
      <c r="J205" s="4"/>
    </row>
    <row r="206" spans="1:10" ht="12.75">
      <c r="A206" s="27"/>
      <c r="B206" s="4"/>
      <c r="C206" s="4"/>
      <c r="D206" s="4"/>
      <c r="E206" s="4"/>
      <c r="F206" s="34"/>
      <c r="G206" s="34"/>
      <c r="H206" s="35"/>
      <c r="I206" s="35"/>
      <c r="J206" s="4"/>
    </row>
    <row r="207" spans="1:10" ht="12.75">
      <c r="A207" s="29" t="s">
        <v>75</v>
      </c>
      <c r="B207" s="2" t="s">
        <v>189</v>
      </c>
      <c r="C207" s="4"/>
      <c r="D207" s="4"/>
      <c r="E207" s="4"/>
      <c r="F207" s="4"/>
      <c r="G207" s="4"/>
      <c r="H207" s="4"/>
      <c r="I207" s="4"/>
      <c r="J207" s="4"/>
    </row>
    <row r="208" spans="1:10" ht="12.75">
      <c r="A208" s="27"/>
      <c r="B208" s="4"/>
      <c r="C208" s="4"/>
      <c r="D208" s="4"/>
      <c r="E208" s="4"/>
      <c r="F208" s="4"/>
      <c r="G208" s="4"/>
      <c r="H208" s="4"/>
      <c r="I208" s="4"/>
      <c r="J208" s="4"/>
    </row>
    <row r="209" spans="1:10" ht="12.75">
      <c r="A209" s="27"/>
      <c r="B209" s="4"/>
      <c r="C209" s="4"/>
      <c r="D209" s="4"/>
      <c r="E209" s="4"/>
      <c r="F209" s="4"/>
      <c r="G209" s="4"/>
      <c r="H209" s="4"/>
      <c r="I209" s="4"/>
      <c r="J209" s="4"/>
    </row>
    <row r="210" spans="1:10" ht="12.75">
      <c r="A210" s="27"/>
      <c r="B210" s="4"/>
      <c r="C210" s="4"/>
      <c r="D210" s="4"/>
      <c r="E210" s="4"/>
      <c r="F210" s="4"/>
      <c r="G210" s="4"/>
      <c r="H210" s="4"/>
      <c r="I210" s="4"/>
      <c r="J210" s="4"/>
    </row>
    <row r="211" spans="1:10" ht="12.75">
      <c r="A211" s="27"/>
      <c r="B211" s="4"/>
      <c r="C211" s="4"/>
      <c r="D211" s="4"/>
      <c r="E211" s="4"/>
      <c r="F211" s="4"/>
      <c r="G211" s="4"/>
      <c r="H211" s="4"/>
      <c r="I211" s="4"/>
      <c r="J211" s="4"/>
    </row>
    <row r="212" spans="1:10" ht="12.75">
      <c r="A212" s="29" t="s">
        <v>76</v>
      </c>
      <c r="B212" s="2" t="s">
        <v>77</v>
      </c>
      <c r="C212" s="4"/>
      <c r="D212" s="4"/>
      <c r="E212" s="4"/>
      <c r="F212" s="4"/>
      <c r="G212" s="4"/>
      <c r="H212" s="4"/>
      <c r="I212" s="4"/>
      <c r="J212" s="4"/>
    </row>
    <row r="213" spans="1:10" ht="12.75">
      <c r="A213" s="27"/>
      <c r="B213" s="4"/>
      <c r="C213" s="4"/>
      <c r="D213" s="4"/>
      <c r="E213" s="4"/>
      <c r="F213" s="4"/>
      <c r="G213" s="4"/>
      <c r="H213" s="4"/>
      <c r="I213" s="4"/>
      <c r="J213" s="4"/>
    </row>
    <row r="214" spans="1:10" ht="12.75">
      <c r="A214" s="27"/>
      <c r="B214" s="4"/>
      <c r="C214" s="4"/>
      <c r="D214" s="4"/>
      <c r="E214" s="4"/>
      <c r="F214" s="4"/>
      <c r="G214" s="4"/>
      <c r="H214" s="4"/>
      <c r="I214" s="4"/>
      <c r="J214" s="4"/>
    </row>
    <row r="215" spans="1:10" ht="12.75">
      <c r="A215" s="27"/>
      <c r="B215" s="4"/>
      <c r="C215" s="4"/>
      <c r="D215" s="4"/>
      <c r="E215" s="4"/>
      <c r="F215" s="4"/>
      <c r="G215" s="4"/>
      <c r="H215" s="4"/>
      <c r="I215" s="4"/>
      <c r="J215" s="4"/>
    </row>
    <row r="216" spans="1:10" ht="12.75">
      <c r="A216" s="27"/>
      <c r="B216" s="4"/>
      <c r="C216" s="4"/>
      <c r="D216" s="4"/>
      <c r="E216" s="4"/>
      <c r="F216" s="4"/>
      <c r="G216" s="4"/>
      <c r="H216" s="4"/>
      <c r="I216" s="4"/>
      <c r="J216" s="4"/>
    </row>
    <row r="217" spans="1:10" ht="12.75">
      <c r="A217" s="27"/>
      <c r="B217" s="4"/>
      <c r="C217" s="4"/>
      <c r="D217" s="4"/>
      <c r="E217" s="4"/>
      <c r="F217" s="4"/>
      <c r="G217" s="4"/>
      <c r="H217" s="4"/>
      <c r="I217" s="4"/>
      <c r="J217" s="4"/>
    </row>
    <row r="218" spans="1:10" ht="12.75">
      <c r="A218" s="27"/>
      <c r="B218" s="4"/>
      <c r="C218" s="4"/>
      <c r="D218" s="4"/>
      <c r="E218" s="4"/>
      <c r="F218" s="4"/>
      <c r="G218" s="4"/>
      <c r="H218" s="4"/>
      <c r="I218" s="4"/>
      <c r="J218" s="4"/>
    </row>
    <row r="219" spans="1:10" ht="12.75">
      <c r="A219" s="29" t="s">
        <v>78</v>
      </c>
      <c r="B219" s="2" t="s">
        <v>79</v>
      </c>
      <c r="C219" s="4"/>
      <c r="D219" s="4"/>
      <c r="E219" s="4"/>
      <c r="F219" s="4"/>
      <c r="G219" s="4"/>
      <c r="H219" s="4"/>
      <c r="I219" s="4"/>
      <c r="J219" s="4"/>
    </row>
    <row r="220" spans="1:10" ht="12.75">
      <c r="A220" s="27"/>
      <c r="B220" s="4"/>
      <c r="C220" s="4"/>
      <c r="D220" s="4"/>
      <c r="E220" s="4"/>
      <c r="F220" s="4"/>
      <c r="G220" s="4"/>
      <c r="H220" s="4"/>
      <c r="I220" s="4"/>
      <c r="J220" s="4"/>
    </row>
    <row r="221" spans="1:10" ht="12.75">
      <c r="A221" s="27"/>
      <c r="B221" s="4"/>
      <c r="C221" s="4"/>
      <c r="D221" s="4"/>
      <c r="E221" s="4"/>
      <c r="F221" s="4"/>
      <c r="G221" s="4"/>
      <c r="H221" s="4"/>
      <c r="I221" s="4"/>
      <c r="J221" s="4"/>
    </row>
    <row r="222" spans="1:10" ht="12.75">
      <c r="A222" s="27"/>
      <c r="B222" s="4"/>
      <c r="C222" s="4"/>
      <c r="D222" s="4"/>
      <c r="E222" s="4"/>
      <c r="F222" s="4"/>
      <c r="G222" s="4"/>
      <c r="H222" s="4"/>
      <c r="I222" s="4"/>
      <c r="J222" s="4"/>
    </row>
    <row r="223" spans="1:10" ht="12.75">
      <c r="A223" s="27"/>
      <c r="B223" s="4"/>
      <c r="C223" s="4"/>
      <c r="D223" s="4"/>
      <c r="E223" s="4"/>
      <c r="F223" s="4"/>
      <c r="G223" s="4"/>
      <c r="H223" s="4"/>
      <c r="I223" s="4"/>
      <c r="J223" s="4"/>
    </row>
    <row r="224" spans="1:10" ht="12.75">
      <c r="A224" s="27">
        <v>22</v>
      </c>
      <c r="B224" s="2" t="s">
        <v>168</v>
      </c>
      <c r="C224" s="4"/>
      <c r="D224" s="4"/>
      <c r="E224" s="4"/>
      <c r="F224" s="4"/>
      <c r="G224" s="4"/>
      <c r="H224" s="4"/>
      <c r="I224" s="4"/>
      <c r="J224" s="4"/>
    </row>
    <row r="225" spans="1:10" ht="12.75">
      <c r="A225" s="27"/>
      <c r="B225" s="4"/>
      <c r="C225" s="4"/>
      <c r="D225" s="4"/>
      <c r="E225" s="4"/>
      <c r="F225" s="4"/>
      <c r="G225" s="4"/>
      <c r="H225" s="4"/>
      <c r="I225" s="4"/>
      <c r="J225" s="4"/>
    </row>
    <row r="226" spans="1:10" ht="12.75">
      <c r="A226" s="27"/>
      <c r="B226" s="4" t="s">
        <v>233</v>
      </c>
      <c r="C226" s="4"/>
      <c r="D226" s="4"/>
      <c r="E226" s="4"/>
      <c r="F226" s="4"/>
      <c r="G226" s="4"/>
      <c r="H226" s="4"/>
      <c r="I226" s="4"/>
      <c r="J226" s="4"/>
    </row>
    <row r="227" spans="1:10" ht="12.75">
      <c r="A227" s="27"/>
      <c r="B227" s="4"/>
      <c r="C227" s="4"/>
      <c r="D227" s="4"/>
      <c r="E227" s="4"/>
      <c r="F227" s="4"/>
      <c r="G227" s="4"/>
      <c r="H227" s="4"/>
      <c r="I227" s="4"/>
      <c r="J227" s="4"/>
    </row>
    <row r="228" spans="1:10" ht="12.75">
      <c r="A228" s="27"/>
      <c r="B228" s="2" t="s">
        <v>132</v>
      </c>
      <c r="C228" s="4"/>
      <c r="D228" s="4"/>
      <c r="E228" s="4"/>
      <c r="F228" s="4"/>
      <c r="G228" s="4"/>
      <c r="H228" s="4"/>
      <c r="I228" s="4"/>
      <c r="J228" s="4"/>
    </row>
    <row r="229" spans="1:9" ht="51.75" customHeight="1">
      <c r="A229" s="27"/>
      <c r="B229" s="4"/>
      <c r="C229" s="4"/>
      <c r="D229" s="4"/>
      <c r="E229" s="4"/>
      <c r="F229" s="115" t="s">
        <v>171</v>
      </c>
      <c r="G229" s="115" t="s">
        <v>234</v>
      </c>
      <c r="H229" s="60" t="s">
        <v>160</v>
      </c>
      <c r="I229" s="91" t="s">
        <v>161</v>
      </c>
    </row>
    <row r="230" spans="1:9" ht="12.75">
      <c r="A230" s="27"/>
      <c r="B230" s="4"/>
      <c r="C230" s="4"/>
      <c r="D230" s="4"/>
      <c r="E230" s="4"/>
      <c r="F230" s="60" t="s">
        <v>18</v>
      </c>
      <c r="G230" s="60" t="s">
        <v>18</v>
      </c>
      <c r="H230" s="60" t="s">
        <v>18</v>
      </c>
      <c r="I230" s="2"/>
    </row>
    <row r="231" spans="1:9" ht="12.75">
      <c r="A231" s="27"/>
      <c r="B231" s="4"/>
      <c r="C231" s="4"/>
      <c r="D231" s="4"/>
      <c r="E231" s="4"/>
      <c r="F231" s="4"/>
      <c r="G231" s="4"/>
      <c r="H231" s="4"/>
      <c r="I231" s="4"/>
    </row>
    <row r="232" spans="1:9" ht="12.75">
      <c r="A232" s="27"/>
      <c r="B232" s="4" t="s">
        <v>108</v>
      </c>
      <c r="C232" s="4"/>
      <c r="D232" s="4"/>
      <c r="E232" s="4"/>
      <c r="F232" s="34">
        <v>4040</v>
      </c>
      <c r="G232" s="86">
        <v>3045</v>
      </c>
      <c r="H232" s="86">
        <f>+F232-G232</f>
        <v>995</v>
      </c>
      <c r="I232" s="4" t="s">
        <v>162</v>
      </c>
    </row>
    <row r="233" spans="1:9" ht="12.75">
      <c r="A233" s="27"/>
      <c r="B233" s="4" t="s">
        <v>207</v>
      </c>
      <c r="C233" s="4"/>
      <c r="D233" s="4"/>
      <c r="E233" s="4"/>
      <c r="F233" s="34">
        <v>1400</v>
      </c>
      <c r="G233" s="86">
        <v>942</v>
      </c>
      <c r="H233" s="86">
        <f>+F233-G233</f>
        <v>458</v>
      </c>
      <c r="I233" s="4" t="s">
        <v>162</v>
      </c>
    </row>
    <row r="234" spans="1:9" ht="12.75">
      <c r="A234" s="27"/>
      <c r="B234" s="4" t="s">
        <v>104</v>
      </c>
      <c r="C234" s="4"/>
      <c r="D234" s="4"/>
      <c r="E234" s="4"/>
      <c r="F234" s="34">
        <v>3630</v>
      </c>
      <c r="G234" s="86">
        <v>3789</v>
      </c>
      <c r="H234" s="104" t="s">
        <v>208</v>
      </c>
      <c r="I234" s="4" t="s">
        <v>163</v>
      </c>
    </row>
    <row r="235" spans="1:9" ht="12.75">
      <c r="A235" s="27"/>
      <c r="B235" s="4" t="s">
        <v>105</v>
      </c>
      <c r="C235" s="4"/>
      <c r="D235" s="4"/>
      <c r="E235" s="4"/>
      <c r="F235" s="34">
        <v>1500</v>
      </c>
      <c r="G235" s="86">
        <v>1341</v>
      </c>
      <c r="H235" s="104" t="s">
        <v>176</v>
      </c>
      <c r="I235" s="4" t="s">
        <v>175</v>
      </c>
    </row>
    <row r="236" spans="1:10" ht="13.5" thickBot="1">
      <c r="A236" s="27"/>
      <c r="B236" s="4"/>
      <c r="C236" s="4"/>
      <c r="D236" s="4"/>
      <c r="E236" s="4"/>
      <c r="F236" s="68">
        <f>SUM(F232:F235)</f>
        <v>10570</v>
      </c>
      <c r="G236" s="87">
        <f>SUM(G232:G235)</f>
        <v>9117</v>
      </c>
      <c r="H236" s="87">
        <v>1453</v>
      </c>
      <c r="I236" s="114"/>
      <c r="J236" s="4"/>
    </row>
    <row r="237" spans="1:10" ht="13.5" thickTop="1">
      <c r="A237" s="27"/>
      <c r="B237" s="4"/>
      <c r="C237" s="4"/>
      <c r="D237" s="4"/>
      <c r="E237" s="4"/>
      <c r="F237" s="4"/>
      <c r="G237" s="4"/>
      <c r="H237" s="4"/>
      <c r="I237" s="4"/>
      <c r="J237" s="4"/>
    </row>
    <row r="238" spans="1:10" ht="12.75">
      <c r="A238" s="27"/>
      <c r="B238" s="4" t="s">
        <v>177</v>
      </c>
      <c r="C238" s="4"/>
      <c r="D238" s="4"/>
      <c r="E238" s="4"/>
      <c r="F238" s="4"/>
      <c r="G238" s="88"/>
      <c r="H238" s="4"/>
      <c r="I238" s="4"/>
      <c r="J238" s="4"/>
    </row>
    <row r="239" spans="1:10" ht="12.75">
      <c r="A239" s="27"/>
      <c r="B239" s="4"/>
      <c r="C239" s="4"/>
      <c r="D239" s="4"/>
      <c r="E239" s="4"/>
      <c r="F239" s="4"/>
      <c r="G239" s="88"/>
      <c r="H239" s="4"/>
      <c r="I239" s="4"/>
      <c r="J239" s="4"/>
    </row>
    <row r="240" ht="12.75"/>
    <row r="241" spans="1:10" ht="12.75">
      <c r="A241" s="29" t="s">
        <v>84</v>
      </c>
      <c r="B241" s="2" t="s">
        <v>80</v>
      </c>
      <c r="C241" s="4"/>
      <c r="D241" s="4"/>
      <c r="E241" s="4"/>
      <c r="F241" s="4"/>
      <c r="G241" s="4"/>
      <c r="H241" s="4"/>
      <c r="I241" s="4"/>
      <c r="J241" s="4"/>
    </row>
    <row r="242" spans="1:10" ht="12.75">
      <c r="A242" s="29"/>
      <c r="B242" s="2"/>
      <c r="C242" s="4"/>
      <c r="D242" s="4"/>
      <c r="E242" s="4"/>
      <c r="F242" s="4"/>
      <c r="G242" s="4"/>
      <c r="H242" s="4"/>
      <c r="I242" s="4"/>
      <c r="J242" s="4"/>
    </row>
    <row r="243" spans="1:10" ht="12.75">
      <c r="A243" s="27"/>
      <c r="B243" s="4" t="s">
        <v>235</v>
      </c>
      <c r="C243" s="4"/>
      <c r="D243" s="4"/>
      <c r="E243" s="4"/>
      <c r="F243" s="4"/>
      <c r="G243" s="4"/>
      <c r="H243" s="4"/>
      <c r="I243" s="4"/>
      <c r="J243" s="4"/>
    </row>
    <row r="244" spans="1:10" ht="12.75">
      <c r="A244" s="27"/>
      <c r="B244" s="4"/>
      <c r="C244" s="4"/>
      <c r="D244" s="4"/>
      <c r="E244" s="4"/>
      <c r="F244" s="4"/>
      <c r="G244" s="4"/>
      <c r="H244" s="4"/>
      <c r="I244" s="4"/>
      <c r="J244" s="4"/>
    </row>
    <row r="245" spans="1:10" ht="12.75">
      <c r="A245" s="27"/>
      <c r="B245" s="4"/>
      <c r="C245" s="4"/>
      <c r="D245" s="69"/>
      <c r="E245" s="69"/>
      <c r="F245" s="60"/>
      <c r="G245" s="69"/>
      <c r="H245" s="69"/>
      <c r="I245" s="69"/>
      <c r="J245" s="4"/>
    </row>
    <row r="246" spans="1:10" ht="12.75">
      <c r="A246" s="27"/>
      <c r="B246" s="4" t="s">
        <v>81</v>
      </c>
      <c r="C246" s="4"/>
      <c r="D246" s="69"/>
      <c r="E246" s="33"/>
      <c r="F246" s="101" t="s">
        <v>18</v>
      </c>
      <c r="G246" s="33"/>
      <c r="H246" s="69"/>
      <c r="I246" s="69"/>
      <c r="J246" s="4"/>
    </row>
    <row r="247" spans="1:10" ht="12.75">
      <c r="A247" s="27"/>
      <c r="B247" s="4"/>
      <c r="C247" s="4"/>
      <c r="D247" s="33"/>
      <c r="E247" s="33"/>
      <c r="F247" s="33"/>
      <c r="G247" s="33"/>
      <c r="H247" s="33"/>
      <c r="I247" s="33"/>
      <c r="J247" s="4"/>
    </row>
    <row r="248" spans="1:10" ht="12.75">
      <c r="A248" s="27"/>
      <c r="B248" s="40" t="s">
        <v>82</v>
      </c>
      <c r="C248" s="4"/>
      <c r="D248" s="35"/>
      <c r="E248" s="35"/>
      <c r="F248" s="35"/>
      <c r="G248" s="35"/>
      <c r="H248" s="35"/>
      <c r="I248" s="35"/>
      <c r="J248" s="4"/>
    </row>
    <row r="249" spans="1:10" ht="13.5" thickBot="1">
      <c r="A249" s="27"/>
      <c r="B249" s="4" t="s">
        <v>169</v>
      </c>
      <c r="C249" s="4"/>
      <c r="D249" s="35"/>
      <c r="E249" s="35"/>
      <c r="F249" s="59">
        <v>998.6</v>
      </c>
      <c r="G249" s="35"/>
      <c r="H249" s="35"/>
      <c r="I249" s="35"/>
      <c r="J249" s="4"/>
    </row>
    <row r="250" spans="1:10" ht="13.5" thickTop="1">
      <c r="A250" s="27"/>
      <c r="B250" s="4"/>
      <c r="C250" s="4"/>
      <c r="D250" s="35"/>
      <c r="E250" s="35"/>
      <c r="F250" s="35"/>
      <c r="G250" s="35"/>
      <c r="H250" s="35"/>
      <c r="I250" s="35"/>
      <c r="J250" s="4"/>
    </row>
    <row r="251" spans="1:10" ht="12.75">
      <c r="A251" s="27"/>
      <c r="B251" s="40" t="s">
        <v>83</v>
      </c>
      <c r="C251" s="4"/>
      <c r="D251" s="35"/>
      <c r="E251" s="35"/>
      <c r="F251" s="35"/>
      <c r="G251" s="35"/>
      <c r="H251" s="35"/>
      <c r="I251" s="35"/>
      <c r="J251" s="4"/>
    </row>
    <row r="252" spans="1:10" ht="13.5" thickBot="1">
      <c r="A252" s="27"/>
      <c r="B252" s="4" t="s">
        <v>169</v>
      </c>
      <c r="C252" s="4"/>
      <c r="D252" s="35"/>
      <c r="E252" s="35"/>
      <c r="F252" s="59">
        <f>+'Consol BS  '!B39</f>
        <v>1510.4</v>
      </c>
      <c r="G252" s="35"/>
      <c r="H252" s="35"/>
      <c r="I252" s="35"/>
      <c r="J252" s="4"/>
    </row>
    <row r="253" spans="1:10" ht="13.5" thickTop="1">
      <c r="A253" s="27"/>
      <c r="B253" s="4"/>
      <c r="C253" s="4"/>
      <c r="D253" s="35"/>
      <c r="E253" s="35"/>
      <c r="F253" s="35"/>
      <c r="G253" s="35"/>
      <c r="H253" s="35"/>
      <c r="I253" s="35"/>
      <c r="J253" s="4"/>
    </row>
    <row r="254" spans="1:10" ht="13.5" thickBot="1">
      <c r="A254" s="27"/>
      <c r="B254" s="4" t="s">
        <v>17</v>
      </c>
      <c r="C254" s="4"/>
      <c r="D254" s="35"/>
      <c r="E254" s="33"/>
      <c r="F254" s="59">
        <f>+F249+F252</f>
        <v>2509</v>
      </c>
      <c r="G254" s="33"/>
      <c r="H254" s="35"/>
      <c r="I254" s="35"/>
      <c r="J254" s="4"/>
    </row>
    <row r="255" spans="1:10" ht="13.5" thickTop="1">
      <c r="A255" s="27"/>
      <c r="B255" s="4"/>
      <c r="C255" s="4"/>
      <c r="D255" s="33"/>
      <c r="E255" s="33"/>
      <c r="F255" s="33"/>
      <c r="G255" s="33"/>
      <c r="H255" s="33"/>
      <c r="I255" s="33"/>
      <c r="J255" s="4"/>
    </row>
    <row r="256" spans="1:10" ht="12.75">
      <c r="A256" s="27"/>
      <c r="B256" s="4"/>
      <c r="C256" s="4"/>
      <c r="D256" s="4"/>
      <c r="E256" s="4"/>
      <c r="F256" s="4"/>
      <c r="G256" s="4"/>
      <c r="H256" s="4"/>
      <c r="I256" s="4"/>
      <c r="J256" s="4"/>
    </row>
    <row r="257" spans="1:10" ht="12.75">
      <c r="A257" s="29" t="s">
        <v>86</v>
      </c>
      <c r="B257" s="2" t="s">
        <v>85</v>
      </c>
      <c r="C257" s="4"/>
      <c r="D257" s="4"/>
      <c r="E257" s="4"/>
      <c r="F257" s="4"/>
      <c r="G257" s="4"/>
      <c r="H257" s="4"/>
      <c r="I257" s="4"/>
      <c r="J257" s="4"/>
    </row>
    <row r="258" spans="1:10" ht="12.75">
      <c r="A258" s="27"/>
      <c r="B258" s="4"/>
      <c r="C258" s="4"/>
      <c r="D258" s="4"/>
      <c r="E258" s="4"/>
      <c r="F258" s="4"/>
      <c r="G258" s="4"/>
      <c r="H258" s="4"/>
      <c r="I258" s="4"/>
      <c r="J258" s="4"/>
    </row>
    <row r="259" spans="1:10" ht="12.75">
      <c r="A259" s="27"/>
      <c r="B259" s="4"/>
      <c r="C259" s="4"/>
      <c r="D259" s="4"/>
      <c r="E259" s="4"/>
      <c r="F259" s="4"/>
      <c r="G259" s="4"/>
      <c r="H259" s="4"/>
      <c r="I259" s="4"/>
      <c r="J259" s="4"/>
    </row>
    <row r="260" spans="1:10" ht="12.75">
      <c r="A260" s="27"/>
      <c r="B260" s="4"/>
      <c r="C260" s="4"/>
      <c r="D260" s="4"/>
      <c r="E260" s="4"/>
      <c r="F260" s="4"/>
      <c r="G260" s="4"/>
      <c r="H260" s="4"/>
      <c r="I260" s="4"/>
      <c r="J260" s="4"/>
    </row>
    <row r="261" spans="1:10" ht="12.75">
      <c r="A261" s="27"/>
      <c r="B261" s="4"/>
      <c r="C261" s="4"/>
      <c r="D261" s="4"/>
      <c r="E261" s="4"/>
      <c r="F261" s="4"/>
      <c r="G261" s="4"/>
      <c r="H261" s="4"/>
      <c r="I261" s="4"/>
      <c r="J261" s="4"/>
    </row>
    <row r="262" spans="1:10" ht="12.75">
      <c r="A262" s="29" t="s">
        <v>87</v>
      </c>
      <c r="B262" s="2" t="s">
        <v>170</v>
      </c>
      <c r="C262" s="4"/>
      <c r="D262" s="4"/>
      <c r="E262" s="4"/>
      <c r="F262" s="4"/>
      <c r="G262" s="4"/>
      <c r="H262" s="4"/>
      <c r="I262" s="4"/>
      <c r="J262" s="4"/>
    </row>
    <row r="263" spans="1:10" ht="12.75">
      <c r="A263" s="27"/>
      <c r="B263" s="4"/>
      <c r="C263" s="4"/>
      <c r="D263" s="4"/>
      <c r="E263" s="4"/>
      <c r="F263" s="4"/>
      <c r="G263" s="4"/>
      <c r="H263" s="4"/>
      <c r="I263" s="4"/>
      <c r="J263" s="4"/>
    </row>
    <row r="264" spans="1:10" ht="12.75">
      <c r="A264" s="27"/>
      <c r="B264" s="4"/>
      <c r="C264" s="4"/>
      <c r="D264" s="4"/>
      <c r="E264" s="4"/>
      <c r="F264" s="4"/>
      <c r="G264" s="4"/>
      <c r="H264" s="4"/>
      <c r="I264" s="4"/>
      <c r="J264" s="4"/>
    </row>
    <row r="265" spans="1:10" ht="12.75">
      <c r="A265" s="27"/>
      <c r="B265" s="4"/>
      <c r="C265" s="4"/>
      <c r="D265" s="4"/>
      <c r="E265" s="4"/>
      <c r="F265" s="4"/>
      <c r="G265" s="4"/>
      <c r="H265" s="4"/>
      <c r="I265" s="4"/>
      <c r="J265" s="4"/>
    </row>
    <row r="266" spans="1:10" ht="12.75">
      <c r="A266" s="27"/>
      <c r="B266" s="4"/>
      <c r="C266" s="4"/>
      <c r="D266" s="4"/>
      <c r="E266" s="4"/>
      <c r="F266" s="4"/>
      <c r="G266" s="4"/>
      <c r="H266" s="4"/>
      <c r="I266" s="4"/>
      <c r="J266" s="4"/>
    </row>
    <row r="267" spans="1:10" ht="12.75">
      <c r="A267" s="27"/>
      <c r="B267" s="4"/>
      <c r="C267" s="4"/>
      <c r="D267" s="4"/>
      <c r="E267" s="4"/>
      <c r="F267" s="4"/>
      <c r="G267" s="4"/>
      <c r="H267" s="4"/>
      <c r="I267" s="4"/>
      <c r="J267" s="4"/>
    </row>
    <row r="268" spans="1:10" ht="12.75">
      <c r="A268" s="27"/>
      <c r="B268" s="4"/>
      <c r="C268" s="4"/>
      <c r="D268" s="4"/>
      <c r="E268" s="4"/>
      <c r="F268" s="4"/>
      <c r="G268" s="4"/>
      <c r="H268" s="4"/>
      <c r="I268" s="4"/>
      <c r="J268" s="4"/>
    </row>
    <row r="269" spans="1:10" ht="12.75">
      <c r="A269" s="27"/>
      <c r="B269" s="4"/>
      <c r="C269" s="4"/>
      <c r="D269" s="4"/>
      <c r="E269" s="4"/>
      <c r="F269" s="4"/>
      <c r="G269" s="4"/>
      <c r="H269" s="4"/>
      <c r="I269" s="4"/>
      <c r="J269" s="4"/>
    </row>
    <row r="270" spans="1:10" ht="12.75">
      <c r="A270" s="27"/>
      <c r="B270" s="4"/>
      <c r="C270" s="4"/>
      <c r="D270" s="4"/>
      <c r="E270" s="4"/>
      <c r="F270" s="4"/>
      <c r="G270" s="4"/>
      <c r="H270" s="4"/>
      <c r="I270" s="4"/>
      <c r="J270" s="4"/>
    </row>
    <row r="271" spans="1:10" ht="12.75">
      <c r="A271" s="27"/>
      <c r="B271" s="4"/>
      <c r="C271" s="4"/>
      <c r="D271" s="4"/>
      <c r="E271" s="4"/>
      <c r="F271" s="4"/>
      <c r="G271" s="4"/>
      <c r="H271" s="4"/>
      <c r="I271" s="4"/>
      <c r="J271" s="4"/>
    </row>
    <row r="272" spans="1:10" ht="12.75">
      <c r="A272" s="27"/>
      <c r="B272" s="4"/>
      <c r="C272" s="4"/>
      <c r="D272" s="4"/>
      <c r="E272" s="4"/>
      <c r="F272" s="4"/>
      <c r="G272" s="4"/>
      <c r="H272" s="4"/>
      <c r="I272" s="4"/>
      <c r="J272" s="4"/>
    </row>
    <row r="273" spans="1:10" ht="12.75">
      <c r="A273" s="27"/>
      <c r="B273" s="4"/>
      <c r="C273" s="4"/>
      <c r="D273" s="4"/>
      <c r="E273" s="4"/>
      <c r="F273" s="4"/>
      <c r="G273" s="4"/>
      <c r="H273" s="4"/>
      <c r="I273" s="4"/>
      <c r="J273" s="4"/>
    </row>
    <row r="274" spans="1:10" ht="18" customHeight="1">
      <c r="A274" s="27"/>
      <c r="B274" s="4"/>
      <c r="C274" s="4"/>
      <c r="D274" s="4"/>
      <c r="E274" s="4"/>
      <c r="F274" s="4"/>
      <c r="G274" s="4"/>
      <c r="H274" s="4"/>
      <c r="I274" s="4"/>
      <c r="J274" s="4"/>
    </row>
    <row r="275" spans="1:10" ht="12.75">
      <c r="A275" s="27"/>
      <c r="B275" s="4"/>
      <c r="C275" s="4"/>
      <c r="D275" s="4"/>
      <c r="E275" s="4"/>
      <c r="F275" s="4"/>
      <c r="G275" s="4"/>
      <c r="H275" s="4"/>
      <c r="I275" s="4"/>
      <c r="J275" s="4"/>
    </row>
    <row r="276" spans="1:12" ht="12.75">
      <c r="A276" s="29" t="s">
        <v>172</v>
      </c>
      <c r="B276" s="2" t="s">
        <v>130</v>
      </c>
      <c r="C276" s="4"/>
      <c r="D276" s="4"/>
      <c r="E276" s="4"/>
      <c r="F276" s="4"/>
      <c r="G276" s="4"/>
      <c r="H276" s="4"/>
      <c r="I276" s="4"/>
      <c r="J276" s="4"/>
      <c r="K276" s="4"/>
      <c r="L276" s="4"/>
    </row>
    <row r="277" spans="1:12" ht="12.75">
      <c r="A277" s="29"/>
      <c r="B277" s="2"/>
      <c r="C277" s="4"/>
      <c r="D277" s="4"/>
      <c r="E277" s="4"/>
      <c r="F277" s="4"/>
      <c r="G277" s="4"/>
      <c r="H277" s="4"/>
      <c r="I277" s="4"/>
      <c r="J277" s="4"/>
      <c r="K277" s="4"/>
      <c r="L277" s="4"/>
    </row>
    <row r="278" spans="1:12" ht="12.75">
      <c r="A278" s="29"/>
      <c r="B278" s="4" t="s">
        <v>137</v>
      </c>
      <c r="C278" s="4"/>
      <c r="D278" s="4"/>
      <c r="E278" s="4"/>
      <c r="F278" s="4"/>
      <c r="G278" s="4"/>
      <c r="H278" s="4"/>
      <c r="I278" s="4"/>
      <c r="J278" s="4"/>
      <c r="K278" s="4"/>
      <c r="L278" s="4"/>
    </row>
    <row r="279" spans="1:12" ht="12.75">
      <c r="A279" s="29"/>
      <c r="B279" s="4"/>
      <c r="C279" s="4"/>
      <c r="D279" s="4"/>
      <c r="E279" s="4"/>
      <c r="F279" s="4"/>
      <c r="G279" s="4"/>
      <c r="H279" s="4"/>
      <c r="I279" s="4"/>
      <c r="J279" s="4"/>
      <c r="K279" s="4"/>
      <c r="L279" s="4"/>
    </row>
    <row r="280" spans="1:12" ht="12.75">
      <c r="A280" s="29"/>
      <c r="B280" s="4"/>
      <c r="C280" s="4"/>
      <c r="D280" s="4"/>
      <c r="E280" s="4"/>
      <c r="F280" s="131" t="s">
        <v>251</v>
      </c>
      <c r="G280" s="131"/>
      <c r="H280" s="4"/>
      <c r="I280" s="131" t="s">
        <v>250</v>
      </c>
      <c r="J280" s="131"/>
      <c r="K280" s="4"/>
      <c r="L280" s="4"/>
    </row>
    <row r="281" spans="1:12" ht="39" customHeight="1">
      <c r="A281" s="29"/>
      <c r="B281" s="2"/>
      <c r="C281" s="4"/>
      <c r="D281" s="4"/>
      <c r="E281" s="4"/>
      <c r="F281" s="120" t="s">
        <v>253</v>
      </c>
      <c r="G281" s="119" t="s">
        <v>248</v>
      </c>
      <c r="I281" s="120" t="s">
        <v>252</v>
      </c>
      <c r="J281" s="70" t="s">
        <v>249</v>
      </c>
      <c r="K281" s="41"/>
      <c r="L281" s="4"/>
    </row>
    <row r="282" spans="1:12" ht="12.75">
      <c r="A282" s="27"/>
      <c r="B282" s="4"/>
      <c r="C282" s="4"/>
      <c r="D282" s="4"/>
      <c r="E282" s="4"/>
      <c r="F282" s="61" t="s">
        <v>226</v>
      </c>
      <c r="G282" s="61" t="s">
        <v>227</v>
      </c>
      <c r="I282" s="61" t="s">
        <v>226</v>
      </c>
      <c r="J282" s="61" t="s">
        <v>227</v>
      </c>
      <c r="K282" s="4"/>
      <c r="L282" s="4"/>
    </row>
    <row r="283" spans="1:12" ht="12.75">
      <c r="A283" s="27"/>
      <c r="B283" s="4"/>
      <c r="C283" s="4"/>
      <c r="D283" s="4"/>
      <c r="E283" s="4"/>
      <c r="F283" s="36"/>
      <c r="G283" s="4"/>
      <c r="I283" s="36"/>
      <c r="J283" s="36"/>
      <c r="K283" s="4"/>
      <c r="L283" s="4"/>
    </row>
    <row r="284" spans="1:12" ht="13.5" thickBot="1">
      <c r="A284" s="27"/>
      <c r="B284" s="4" t="s">
        <v>88</v>
      </c>
      <c r="C284" s="4"/>
      <c r="D284" s="4"/>
      <c r="E284" s="4"/>
      <c r="F284" s="37">
        <f>'Consol IS'!B42</f>
        <v>1206</v>
      </c>
      <c r="G284" s="59">
        <v>3205</v>
      </c>
      <c r="I284" s="37">
        <f>'Consol IS'!F42</f>
        <v>2249</v>
      </c>
      <c r="J284" s="37">
        <v>3205</v>
      </c>
      <c r="K284" s="4"/>
      <c r="L284" s="4"/>
    </row>
    <row r="285" spans="1:12" ht="13.5" thickTop="1">
      <c r="A285" s="27"/>
      <c r="B285" s="4"/>
      <c r="C285" s="4"/>
      <c r="D285" s="4"/>
      <c r="E285" s="4"/>
      <c r="F285" s="42"/>
      <c r="G285" s="34"/>
      <c r="I285" s="42"/>
      <c r="J285" s="42"/>
      <c r="K285" s="4"/>
      <c r="L285" s="4"/>
    </row>
    <row r="286" spans="1:12" ht="12.75">
      <c r="A286" s="27"/>
      <c r="B286" s="4" t="s">
        <v>134</v>
      </c>
      <c r="C286" s="4"/>
      <c r="D286" s="4"/>
      <c r="E286" s="4"/>
      <c r="F286" s="42"/>
      <c r="G286" s="34"/>
      <c r="I286" s="42"/>
      <c r="J286" s="42"/>
      <c r="K286" s="4"/>
      <c r="L286" s="4"/>
    </row>
    <row r="287" spans="1:11" ht="13.5" thickBot="1">
      <c r="A287" s="27"/>
      <c r="B287" s="4" t="s">
        <v>131</v>
      </c>
      <c r="C287" s="4"/>
      <c r="D287" s="4"/>
      <c r="E287" s="4"/>
      <c r="F287" s="37">
        <v>85624</v>
      </c>
      <c r="G287" s="59">
        <v>53736</v>
      </c>
      <c r="I287" s="37">
        <v>85624</v>
      </c>
      <c r="J287" s="37">
        <v>53736</v>
      </c>
      <c r="K287" s="38"/>
    </row>
    <row r="288" spans="1:16" ht="13.5" thickTop="1">
      <c r="A288" s="27"/>
      <c r="B288" s="4"/>
      <c r="C288" s="4"/>
      <c r="D288" s="4"/>
      <c r="E288" s="4"/>
      <c r="F288" s="42"/>
      <c r="G288" s="34"/>
      <c r="I288" s="42"/>
      <c r="J288" s="42"/>
      <c r="K288" s="4"/>
      <c r="L288" s="4"/>
      <c r="M288" s="4"/>
      <c r="N288" s="4"/>
      <c r="O288" s="4"/>
      <c r="P288" s="4"/>
    </row>
    <row r="289" spans="1:12" ht="12.75">
      <c r="A289" s="27"/>
      <c r="B289" s="4" t="s">
        <v>135</v>
      </c>
      <c r="C289" s="4"/>
      <c r="D289" s="4"/>
      <c r="E289" s="4"/>
      <c r="F289" s="4"/>
      <c r="G289" s="4"/>
      <c r="I289" s="4"/>
      <c r="J289" s="4"/>
      <c r="K289" s="38"/>
      <c r="L289" s="4"/>
    </row>
    <row r="290" spans="1:12" ht="12.75">
      <c r="A290" s="27"/>
      <c r="B290" s="4" t="s">
        <v>136</v>
      </c>
      <c r="C290" s="4"/>
      <c r="D290" s="4"/>
      <c r="E290" s="4"/>
      <c r="F290" s="4"/>
      <c r="G290" s="4"/>
      <c r="I290" s="4"/>
      <c r="J290" s="4"/>
      <c r="K290" s="4"/>
      <c r="L290" s="4"/>
    </row>
    <row r="291" spans="1:12" ht="13.5" thickBot="1">
      <c r="A291" s="27"/>
      <c r="B291" s="4" t="s">
        <v>138</v>
      </c>
      <c r="C291" s="4"/>
      <c r="D291" s="4"/>
      <c r="E291" s="4"/>
      <c r="F291" s="43">
        <f>F284/F287*100</f>
        <v>1.408483602728207</v>
      </c>
      <c r="G291" s="121">
        <v>5.96</v>
      </c>
      <c r="I291" s="43">
        <f>I284/I287*100</f>
        <v>2.6266000186863496</v>
      </c>
      <c r="J291" s="43">
        <f>J284/J287*100</f>
        <v>5.964344201280333</v>
      </c>
      <c r="K291" s="4"/>
      <c r="L291" s="4"/>
    </row>
    <row r="292" spans="1:12" ht="13.5" thickTop="1">
      <c r="A292" s="27"/>
      <c r="B292" s="4"/>
      <c r="C292" s="4"/>
      <c r="D292" s="4"/>
      <c r="E292" s="4"/>
      <c r="F292" s="44"/>
      <c r="G292" s="34"/>
      <c r="H292" s="44"/>
      <c r="I292" s="4"/>
      <c r="J292" s="4"/>
      <c r="K292" s="4"/>
      <c r="L292" s="4"/>
    </row>
    <row r="293" spans="1:12" ht="12.75">
      <c r="A293" s="27"/>
      <c r="B293" s="4"/>
      <c r="C293" s="4"/>
      <c r="D293" s="4"/>
      <c r="E293" s="4"/>
      <c r="F293" s="42"/>
      <c r="G293" s="34"/>
      <c r="H293" s="42"/>
      <c r="I293" s="42"/>
      <c r="J293" s="4"/>
      <c r="K293" s="4"/>
      <c r="L293" s="4"/>
    </row>
    <row r="294" spans="1:12" ht="12.75">
      <c r="A294" s="27"/>
      <c r="B294" s="4"/>
      <c r="C294" s="4"/>
      <c r="D294" s="4"/>
      <c r="E294" s="4"/>
      <c r="F294" s="42"/>
      <c r="G294" s="34"/>
      <c r="H294" s="42"/>
      <c r="I294" s="42"/>
      <c r="J294" s="4"/>
      <c r="K294" s="4"/>
      <c r="L294" s="4"/>
    </row>
    <row r="295" spans="1:12" ht="12.75">
      <c r="A295" s="27"/>
      <c r="B295" s="4"/>
      <c r="C295" s="4"/>
      <c r="D295" s="4"/>
      <c r="E295" s="4"/>
      <c r="F295" s="36"/>
      <c r="G295" s="4"/>
      <c r="H295" s="36"/>
      <c r="I295" s="36"/>
      <c r="J295" s="4"/>
      <c r="K295" s="4"/>
      <c r="L295" s="4"/>
    </row>
    <row r="296" spans="1:12" ht="12.75">
      <c r="A296" s="27"/>
      <c r="B296" s="4"/>
      <c r="C296" s="4"/>
      <c r="D296" s="4"/>
      <c r="E296" s="4"/>
      <c r="F296" s="36"/>
      <c r="G296" s="4"/>
      <c r="H296" s="36"/>
      <c r="I296" s="36"/>
      <c r="J296" s="4"/>
      <c r="K296" s="4"/>
      <c r="L296" s="4"/>
    </row>
    <row r="297" spans="1:12" ht="13.5">
      <c r="A297" s="45"/>
      <c r="B297" s="4"/>
      <c r="C297" s="4"/>
      <c r="D297" s="4"/>
      <c r="E297" s="4"/>
      <c r="F297" s="4"/>
      <c r="G297" s="4"/>
      <c r="H297" s="4"/>
      <c r="I297" s="4"/>
      <c r="J297" s="4"/>
      <c r="K297" s="4"/>
      <c r="L297" s="4"/>
    </row>
    <row r="298" spans="1:10" ht="12.75">
      <c r="A298" s="27"/>
      <c r="B298" s="4"/>
      <c r="C298" s="4"/>
      <c r="D298" s="4"/>
      <c r="E298" s="4"/>
      <c r="F298" s="4"/>
      <c r="G298" s="4"/>
      <c r="H298" s="4"/>
      <c r="I298" s="4"/>
      <c r="J298" s="4"/>
    </row>
    <row r="299" spans="1:10" ht="12.75">
      <c r="A299" s="27"/>
      <c r="B299" s="4"/>
      <c r="C299" s="4"/>
      <c r="D299" s="4"/>
      <c r="E299" s="4"/>
      <c r="F299" s="4"/>
      <c r="G299" s="4"/>
      <c r="H299" s="4"/>
      <c r="I299" s="4"/>
      <c r="J299" s="4"/>
    </row>
    <row r="300" spans="1:10" ht="12.75">
      <c r="A300" s="27"/>
      <c r="B300" s="4"/>
      <c r="C300" s="4"/>
      <c r="D300" s="4"/>
      <c r="E300" s="4"/>
      <c r="F300" s="4"/>
      <c r="G300" s="4"/>
      <c r="H300" s="4"/>
      <c r="I300" s="4"/>
      <c r="J300" s="4"/>
    </row>
    <row r="301" spans="1:10" ht="12.75">
      <c r="A301" s="27"/>
      <c r="B301" s="4"/>
      <c r="C301" s="4"/>
      <c r="D301" s="4"/>
      <c r="E301" s="4"/>
      <c r="F301" s="4"/>
      <c r="G301" s="4"/>
      <c r="H301" s="4"/>
      <c r="I301" s="4"/>
      <c r="J301" s="4"/>
    </row>
    <row r="302" spans="1:10" ht="12.75">
      <c r="A302" s="27"/>
      <c r="B302" s="4"/>
      <c r="C302" s="4"/>
      <c r="D302" s="4"/>
      <c r="E302" s="4"/>
      <c r="F302" s="4"/>
      <c r="G302" s="4"/>
      <c r="H302" s="4"/>
      <c r="I302" s="4"/>
      <c r="J302" s="4"/>
    </row>
    <row r="303" spans="1:10" ht="12.75">
      <c r="A303" s="27"/>
      <c r="B303" s="4"/>
      <c r="C303" s="4"/>
      <c r="D303" s="4"/>
      <c r="E303" s="4"/>
      <c r="F303" s="4"/>
      <c r="G303" s="4"/>
      <c r="H303" s="4"/>
      <c r="I303" s="4"/>
      <c r="J303" s="4"/>
    </row>
    <row r="304" spans="1:10" ht="12.75">
      <c r="A304" s="27"/>
      <c r="B304" s="4"/>
      <c r="C304" s="4"/>
      <c r="D304" s="4"/>
      <c r="E304" s="4"/>
      <c r="F304" s="4"/>
      <c r="G304" s="4"/>
      <c r="H304" s="4"/>
      <c r="I304" s="4"/>
      <c r="J304" s="4"/>
    </row>
    <row r="305" spans="1:10" ht="12.75">
      <c r="A305" s="27"/>
      <c r="B305" s="4"/>
      <c r="C305" s="4"/>
      <c r="D305" s="4"/>
      <c r="E305" s="4"/>
      <c r="F305" s="4"/>
      <c r="G305" s="4"/>
      <c r="H305" s="4"/>
      <c r="I305" s="4"/>
      <c r="J305" s="4"/>
    </row>
    <row r="306" spans="1:10" ht="12.75">
      <c r="A306" s="27"/>
      <c r="B306" s="4"/>
      <c r="C306" s="4"/>
      <c r="D306" s="4"/>
      <c r="E306" s="4"/>
      <c r="F306" s="4"/>
      <c r="G306" s="4"/>
      <c r="H306" s="4"/>
      <c r="I306" s="4"/>
      <c r="J306" s="4"/>
    </row>
    <row r="307" spans="1:10" ht="12.75">
      <c r="A307" s="27"/>
      <c r="B307" s="4"/>
      <c r="C307" s="4"/>
      <c r="D307" s="4"/>
      <c r="E307" s="4"/>
      <c r="F307" s="4"/>
      <c r="G307" s="4"/>
      <c r="H307" s="4"/>
      <c r="I307" s="4"/>
      <c r="J307" s="4"/>
    </row>
    <row r="308" spans="1:10" ht="12.75">
      <c r="A308" s="27"/>
      <c r="B308" s="2"/>
      <c r="C308" s="4"/>
      <c r="D308" s="4"/>
      <c r="E308" s="4"/>
      <c r="F308" s="4"/>
      <c r="G308" s="4"/>
      <c r="H308" s="4"/>
      <c r="I308" s="4"/>
      <c r="J308" s="4"/>
    </row>
    <row r="309" spans="1:10" ht="12.75">
      <c r="A309" s="27"/>
      <c r="B309" s="4"/>
      <c r="C309" s="4"/>
      <c r="D309" s="4"/>
      <c r="E309" s="4"/>
      <c r="F309" s="4"/>
      <c r="G309" s="4"/>
      <c r="H309" s="4"/>
      <c r="I309" s="4"/>
      <c r="J309" s="4"/>
    </row>
    <row r="310" spans="1:10" ht="12.75">
      <c r="A310" s="27"/>
      <c r="B310" s="4"/>
      <c r="C310" s="4"/>
      <c r="D310" s="4"/>
      <c r="E310" s="4"/>
      <c r="F310" s="4"/>
      <c r="G310" s="4"/>
      <c r="H310" s="4"/>
      <c r="I310" s="4"/>
      <c r="J310" s="4"/>
    </row>
    <row r="311" spans="1:10" ht="12.75">
      <c r="A311" s="27"/>
      <c r="B311" s="4"/>
      <c r="C311" s="4"/>
      <c r="D311" s="4"/>
      <c r="E311" s="4"/>
      <c r="F311" s="4"/>
      <c r="G311" s="4"/>
      <c r="H311" s="4"/>
      <c r="I311" s="4"/>
      <c r="J311" s="4"/>
    </row>
    <row r="312" spans="1:10" ht="12.75">
      <c r="A312" s="27"/>
      <c r="B312" s="4"/>
      <c r="C312" s="4"/>
      <c r="D312" s="4"/>
      <c r="E312" s="4"/>
      <c r="F312" s="4"/>
      <c r="G312" s="4"/>
      <c r="H312" s="4"/>
      <c r="I312" s="4"/>
      <c r="J312" s="4"/>
    </row>
    <row r="313" spans="1:10" ht="12.75">
      <c r="A313" s="27"/>
      <c r="B313" s="2"/>
      <c r="C313" s="4"/>
      <c r="D313" s="4"/>
      <c r="E313" s="4"/>
      <c r="F313" s="4"/>
      <c r="G313" s="4"/>
      <c r="H313" s="4"/>
      <c r="I313" s="4"/>
      <c r="J313" s="4"/>
    </row>
    <row r="314" spans="1:10" ht="12.75">
      <c r="A314" s="27"/>
      <c r="B314" s="4"/>
      <c r="C314" s="4"/>
      <c r="D314" s="4"/>
      <c r="E314" s="4"/>
      <c r="F314" s="4"/>
      <c r="G314" s="4"/>
      <c r="H314" s="4"/>
      <c r="I314" s="4"/>
      <c r="J314" s="4"/>
    </row>
    <row r="315" spans="1:10" ht="12.75">
      <c r="A315" s="27"/>
      <c r="B315" s="4"/>
      <c r="C315" s="4"/>
      <c r="D315" s="4"/>
      <c r="E315" s="4"/>
      <c r="F315" s="4"/>
      <c r="G315" s="4"/>
      <c r="H315" s="4"/>
      <c r="I315" s="4"/>
      <c r="J315" s="4"/>
    </row>
    <row r="316" spans="1:10" ht="12.75">
      <c r="A316" s="27"/>
      <c r="B316" s="4"/>
      <c r="C316" s="4"/>
      <c r="D316" s="4"/>
      <c r="E316" s="4"/>
      <c r="F316" s="4"/>
      <c r="G316" s="4"/>
      <c r="H316" s="4"/>
      <c r="I316" s="4"/>
      <c r="J316" s="4"/>
    </row>
    <row r="317" spans="1:10" ht="12.75">
      <c r="A317" s="27"/>
      <c r="B317" s="4"/>
      <c r="C317" s="4"/>
      <c r="D317" s="4"/>
      <c r="E317" s="4"/>
      <c r="F317" s="4"/>
      <c r="G317" s="4"/>
      <c r="H317" s="4"/>
      <c r="I317" s="4"/>
      <c r="J317" s="4"/>
    </row>
    <row r="318" spans="1:10" ht="12.75">
      <c r="A318" s="27"/>
      <c r="B318" s="4"/>
      <c r="C318" s="4"/>
      <c r="D318" s="4"/>
      <c r="E318" s="4"/>
      <c r="F318" s="4"/>
      <c r="G318" s="4"/>
      <c r="H318" s="4"/>
      <c r="I318" s="4"/>
      <c r="J318" s="4"/>
    </row>
    <row r="319" spans="1:10" ht="12.75">
      <c r="A319" s="27"/>
      <c r="B319" s="4"/>
      <c r="C319" s="4"/>
      <c r="D319" s="4"/>
      <c r="E319" s="4"/>
      <c r="F319" s="4"/>
      <c r="G319" s="4"/>
      <c r="H319" s="4"/>
      <c r="I319" s="4"/>
      <c r="J319" s="4"/>
    </row>
    <row r="320" spans="1:10" ht="12.75">
      <c r="A320" s="27"/>
      <c r="B320" s="4"/>
      <c r="C320" s="4"/>
      <c r="D320" s="4"/>
      <c r="E320" s="4"/>
      <c r="F320" s="4"/>
      <c r="G320" s="4"/>
      <c r="H320" s="4"/>
      <c r="I320" s="4"/>
      <c r="J320" s="4"/>
    </row>
    <row r="321" spans="1:10" ht="12.75">
      <c r="A321" s="27"/>
      <c r="B321" s="4"/>
      <c r="C321" s="4"/>
      <c r="D321" s="4"/>
      <c r="E321" s="4"/>
      <c r="F321" s="4"/>
      <c r="G321" s="4"/>
      <c r="H321" s="4"/>
      <c r="I321" s="4"/>
      <c r="J321" s="4"/>
    </row>
    <row r="322" spans="1:10" ht="12.75">
      <c r="A322" s="27"/>
      <c r="B322" s="4"/>
      <c r="C322" s="4"/>
      <c r="D322" s="4"/>
      <c r="E322" s="4"/>
      <c r="F322" s="4"/>
      <c r="G322" s="4"/>
      <c r="H322" s="4"/>
      <c r="I322" s="4"/>
      <c r="J322" s="4"/>
    </row>
    <row r="323" spans="1:10" ht="12.75">
      <c r="A323" s="27"/>
      <c r="B323" s="4"/>
      <c r="C323" s="4"/>
      <c r="D323" s="4"/>
      <c r="E323" s="4"/>
      <c r="F323" s="4"/>
      <c r="G323" s="4"/>
      <c r="H323" s="4"/>
      <c r="I323" s="4"/>
      <c r="J323" s="4"/>
    </row>
    <row r="324" spans="1:10" ht="12.75">
      <c r="A324" s="27"/>
      <c r="B324" s="4"/>
      <c r="C324" s="4"/>
      <c r="D324" s="4"/>
      <c r="E324" s="4"/>
      <c r="F324" s="4"/>
      <c r="G324" s="4"/>
      <c r="H324" s="4"/>
      <c r="I324" s="4"/>
      <c r="J324" s="4"/>
    </row>
    <row r="325" spans="1:10" ht="12.75">
      <c r="A325" s="27"/>
      <c r="B325" s="4"/>
      <c r="C325" s="4"/>
      <c r="D325" s="4"/>
      <c r="E325" s="4"/>
      <c r="F325" s="4"/>
      <c r="G325" s="4"/>
      <c r="H325" s="4"/>
      <c r="I325" s="4"/>
      <c r="J325" s="4"/>
    </row>
  </sheetData>
  <mergeCells count="2">
    <mergeCell ref="F280:G280"/>
    <mergeCell ref="I280:J280"/>
  </mergeCells>
  <printOptions/>
  <pageMargins left="0.75" right="0.29" top="0.17" bottom="0.16" header="0.17" footer="0.16"/>
  <pageSetup horizontalDpi="300" verticalDpi="300" orientation="portrait" paperSize="9" scale="80" r:id="rId2"/>
  <rowBreaks count="4" manualBreakCount="4">
    <brk id="65" max="255" man="1"/>
    <brk id="127" max="255" man="1"/>
    <brk id="205" max="255" man="1"/>
    <brk id="27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whr</cp:lastModifiedBy>
  <cp:lastPrinted>2007-08-20T08:54:48Z</cp:lastPrinted>
  <dcterms:created xsi:type="dcterms:W3CDTF">2006-07-03T12:17:34Z</dcterms:created>
  <dcterms:modified xsi:type="dcterms:W3CDTF">2007-08-20T08:55:08Z</dcterms:modified>
  <cp:category/>
  <cp:version/>
  <cp:contentType/>
  <cp:contentStatus/>
</cp:coreProperties>
</file>